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345" windowWidth="14805" windowHeight="7770"/>
  </bookViews>
  <sheets>
    <sheet name="Table1" sheetId="1" r:id="rId1"/>
  </sheets>
  <definedNames>
    <definedName name="_xlnm.Print_Area" localSheetId="0">Table1!$A$1:$I$217</definedName>
  </definedNames>
  <calcPr calcId="125725"/>
</workbook>
</file>

<file path=xl/calcChain.xml><?xml version="1.0" encoding="utf-8"?>
<calcChain xmlns="http://schemas.openxmlformats.org/spreadsheetml/2006/main">
  <c r="H121" i="1"/>
  <c r="H125"/>
  <c r="I30" l="1"/>
  <c r="I39"/>
  <c r="H39"/>
  <c r="G30" l="1"/>
  <c r="H46"/>
  <c r="H160"/>
  <c r="G160"/>
  <c r="I161"/>
  <c r="H140"/>
  <c r="I140"/>
  <c r="G140"/>
  <c r="I142"/>
  <c r="I126"/>
  <c r="H124" l="1"/>
  <c r="H123" s="1"/>
  <c r="H122" s="1"/>
  <c r="G124"/>
  <c r="G123" s="1"/>
  <c r="G122" s="1"/>
  <c r="I125"/>
  <c r="I124" s="1"/>
  <c r="I123" s="1"/>
  <c r="I122" s="1"/>
  <c r="H41"/>
  <c r="H40" s="1"/>
  <c r="G41"/>
  <c r="G40" s="1"/>
  <c r="I42"/>
  <c r="I41" s="1"/>
  <c r="I40" s="1"/>
  <c r="H34"/>
  <c r="G183"/>
  <c r="G162"/>
  <c r="G80"/>
  <c r="G55"/>
  <c r="G38"/>
  <c r="G39"/>
  <c r="H113" l="1"/>
  <c r="H112" s="1"/>
  <c r="H111" s="1"/>
  <c r="G112"/>
  <c r="G111" s="1"/>
  <c r="G113"/>
  <c r="I114"/>
  <c r="I113" s="1"/>
  <c r="I112" s="1"/>
  <c r="I111" s="1"/>
  <c r="H109" l="1"/>
  <c r="H108" s="1"/>
  <c r="H107" s="1"/>
  <c r="H106" s="1"/>
  <c r="I110"/>
  <c r="I109" s="1"/>
  <c r="I108" s="1"/>
  <c r="I107" s="1"/>
  <c r="I106" s="1"/>
  <c r="G109"/>
  <c r="G108" s="1"/>
  <c r="G107" s="1"/>
  <c r="G106" s="1"/>
  <c r="H174" l="1"/>
  <c r="H173" s="1"/>
  <c r="H172" s="1"/>
  <c r="H171" s="1"/>
  <c r="G174"/>
  <c r="G173" s="1"/>
  <c r="G172" s="1"/>
  <c r="G171" s="1"/>
  <c r="I175"/>
  <c r="I174" s="1"/>
  <c r="I173" s="1"/>
  <c r="I172" s="1"/>
  <c r="I171" s="1"/>
  <c r="H57"/>
  <c r="H56" s="1"/>
  <c r="G57"/>
  <c r="G56" s="1"/>
  <c r="I58"/>
  <c r="I57" s="1"/>
  <c r="I56" s="1"/>
  <c r="H213" l="1"/>
  <c r="H212" s="1"/>
  <c r="G213"/>
  <c r="G212" s="1"/>
  <c r="I214"/>
  <c r="I213" s="1"/>
  <c r="I212" s="1"/>
  <c r="H216"/>
  <c r="H215" s="1"/>
  <c r="I217"/>
  <c r="I216" s="1"/>
  <c r="I215" s="1"/>
  <c r="G216"/>
  <c r="G215" s="1"/>
  <c r="H206"/>
  <c r="H205" s="1"/>
  <c r="H204" s="1"/>
  <c r="H203" s="1"/>
  <c r="H202" s="1"/>
  <c r="H201" s="1"/>
  <c r="H200" s="1"/>
  <c r="I206"/>
  <c r="I205" s="1"/>
  <c r="I204" s="1"/>
  <c r="I203" s="1"/>
  <c r="I202" s="1"/>
  <c r="I201" s="1"/>
  <c r="I200" s="1"/>
  <c r="I207"/>
  <c r="H198"/>
  <c r="H197" s="1"/>
  <c r="H196" s="1"/>
  <c r="H195" s="1"/>
  <c r="G198"/>
  <c r="G197" s="1"/>
  <c r="G196" s="1"/>
  <c r="G195" s="1"/>
  <c r="I199"/>
  <c r="I198" s="1"/>
  <c r="I197" s="1"/>
  <c r="I196" s="1"/>
  <c r="I195" s="1"/>
  <c r="H193"/>
  <c r="H192" s="1"/>
  <c r="G192"/>
  <c r="G193"/>
  <c r="I194"/>
  <c r="I193" s="1"/>
  <c r="I192" s="1"/>
  <c r="H190"/>
  <c r="H189" s="1"/>
  <c r="G189"/>
  <c r="G190"/>
  <c r="I191"/>
  <c r="I190" s="1"/>
  <c r="I189" s="1"/>
  <c r="H182"/>
  <c r="H181" s="1"/>
  <c r="H180" s="1"/>
  <c r="H179" s="1"/>
  <c r="H178" s="1"/>
  <c r="H177" s="1"/>
  <c r="H176" s="1"/>
  <c r="I183"/>
  <c r="I182" s="1"/>
  <c r="I181" s="1"/>
  <c r="I180" s="1"/>
  <c r="I179" s="1"/>
  <c r="I178" s="1"/>
  <c r="I177" s="1"/>
  <c r="I176" s="1"/>
  <c r="H169"/>
  <c r="H168" s="1"/>
  <c r="H167" s="1"/>
  <c r="G169"/>
  <c r="G168" s="1"/>
  <c r="G167" s="1"/>
  <c r="I170"/>
  <c r="I169" s="1"/>
  <c r="I168" s="1"/>
  <c r="I167" s="1"/>
  <c r="H165"/>
  <c r="H164" s="1"/>
  <c r="H163" s="1"/>
  <c r="G165"/>
  <c r="G164" s="1"/>
  <c r="G163" s="1"/>
  <c r="I166"/>
  <c r="I165" s="1"/>
  <c r="I164" s="1"/>
  <c r="I163" s="1"/>
  <c r="H159"/>
  <c r="H158" s="1"/>
  <c r="G159"/>
  <c r="G158" s="1"/>
  <c r="I162"/>
  <c r="H156"/>
  <c r="H155" s="1"/>
  <c r="H154" s="1"/>
  <c r="G156"/>
  <c r="G155" s="1"/>
  <c r="G154" s="1"/>
  <c r="I157"/>
  <c r="I156" s="1"/>
  <c r="I155" s="1"/>
  <c r="I154" s="1"/>
  <c r="H152"/>
  <c r="H151" s="1"/>
  <c r="H150" s="1"/>
  <c r="G152"/>
  <c r="G151" s="1"/>
  <c r="G150" s="1"/>
  <c r="I153"/>
  <c r="I152" s="1"/>
  <c r="I151" s="1"/>
  <c r="I150" s="1"/>
  <c r="I149"/>
  <c r="I148" s="1"/>
  <c r="I147" s="1"/>
  <c r="I146" s="1"/>
  <c r="H148"/>
  <c r="H147" s="1"/>
  <c r="H146" s="1"/>
  <c r="G148"/>
  <c r="G147" s="1"/>
  <c r="G146" s="1"/>
  <c r="H139"/>
  <c r="H138" s="1"/>
  <c r="H137" s="1"/>
  <c r="H136" s="1"/>
  <c r="G139"/>
  <c r="G138" s="1"/>
  <c r="G137" s="1"/>
  <c r="G136" s="1"/>
  <c r="I141"/>
  <c r="I139" s="1"/>
  <c r="I138" s="1"/>
  <c r="I137" s="1"/>
  <c r="I136" s="1"/>
  <c r="H133"/>
  <c r="H132" s="1"/>
  <c r="H131" s="1"/>
  <c r="H130" s="1"/>
  <c r="H129" s="1"/>
  <c r="H128" s="1"/>
  <c r="G133"/>
  <c r="G132" s="1"/>
  <c r="G131" s="1"/>
  <c r="G130" s="1"/>
  <c r="G129" s="1"/>
  <c r="G128" s="1"/>
  <c r="I134"/>
  <c r="I133" s="1"/>
  <c r="I132" s="1"/>
  <c r="I131" s="1"/>
  <c r="I130" s="1"/>
  <c r="I129" s="1"/>
  <c r="I128" s="1"/>
  <c r="H120"/>
  <c r="H119" s="1"/>
  <c r="H118" s="1"/>
  <c r="I121"/>
  <c r="I120" s="1"/>
  <c r="I119" s="1"/>
  <c r="I118" s="1"/>
  <c r="H104"/>
  <c r="H103" s="1"/>
  <c r="H102" s="1"/>
  <c r="H101" s="1"/>
  <c r="H100" s="1"/>
  <c r="I105"/>
  <c r="I104" s="1"/>
  <c r="I103" s="1"/>
  <c r="I102" s="1"/>
  <c r="I101" s="1"/>
  <c r="I100" s="1"/>
  <c r="H97"/>
  <c r="H96" s="1"/>
  <c r="H95" s="1"/>
  <c r="H94" s="1"/>
  <c r="H93" s="1"/>
  <c r="H92" s="1"/>
  <c r="G97"/>
  <c r="G96" s="1"/>
  <c r="G95" s="1"/>
  <c r="G94" s="1"/>
  <c r="G93" s="1"/>
  <c r="G92" s="1"/>
  <c r="I98"/>
  <c r="I97" s="1"/>
  <c r="I96" s="1"/>
  <c r="I95" s="1"/>
  <c r="I94" s="1"/>
  <c r="I93" s="1"/>
  <c r="I92" s="1"/>
  <c r="H90"/>
  <c r="H89" s="1"/>
  <c r="H88" s="1"/>
  <c r="H87" s="1"/>
  <c r="H86" s="1"/>
  <c r="H85" s="1"/>
  <c r="I91"/>
  <c r="I90" s="1"/>
  <c r="I89" s="1"/>
  <c r="I88" s="1"/>
  <c r="I87" s="1"/>
  <c r="I86" s="1"/>
  <c r="I85" s="1"/>
  <c r="H79"/>
  <c r="H78" s="1"/>
  <c r="H77" s="1"/>
  <c r="H76" s="1"/>
  <c r="H75" s="1"/>
  <c r="H74" s="1"/>
  <c r="H73" s="1"/>
  <c r="I81"/>
  <c r="I80"/>
  <c r="G79"/>
  <c r="H71"/>
  <c r="H70" s="1"/>
  <c r="H69" s="1"/>
  <c r="H68" s="1"/>
  <c r="G71"/>
  <c r="G70" s="1"/>
  <c r="G69" s="1"/>
  <c r="G68" s="1"/>
  <c r="I72"/>
  <c r="I71" s="1"/>
  <c r="I70" s="1"/>
  <c r="I69" s="1"/>
  <c r="I68" s="1"/>
  <c r="H66"/>
  <c r="H65" s="1"/>
  <c r="H53"/>
  <c r="H52" s="1"/>
  <c r="G53"/>
  <c r="I55"/>
  <c r="H62"/>
  <c r="I63"/>
  <c r="I64"/>
  <c r="G62"/>
  <c r="H60"/>
  <c r="G60"/>
  <c r="I61"/>
  <c r="I60" s="1"/>
  <c r="I54"/>
  <c r="I50"/>
  <c r="I49" s="1"/>
  <c r="I48" s="1"/>
  <c r="I47" s="1"/>
  <c r="H49"/>
  <c r="H48" s="1"/>
  <c r="H47" s="1"/>
  <c r="G49"/>
  <c r="G48" s="1"/>
  <c r="G47" s="1"/>
  <c r="H37"/>
  <c r="H36" s="1"/>
  <c r="H30" s="1"/>
  <c r="G37"/>
  <c r="G36" s="1"/>
  <c r="I38"/>
  <c r="I34"/>
  <c r="H32"/>
  <c r="H31" s="1"/>
  <c r="G32"/>
  <c r="G31" s="1"/>
  <c r="I33"/>
  <c r="I35"/>
  <c r="H25"/>
  <c r="H24" s="1"/>
  <c r="G25"/>
  <c r="G24" s="1"/>
  <c r="I26"/>
  <c r="I25" s="1"/>
  <c r="I24" s="1"/>
  <c r="H22"/>
  <c r="H21" s="1"/>
  <c r="G22"/>
  <c r="G21" s="1"/>
  <c r="I23"/>
  <c r="I22" s="1"/>
  <c r="I21" s="1"/>
  <c r="H14"/>
  <c r="H13" s="1"/>
  <c r="H12" s="1"/>
  <c r="H11" s="1"/>
  <c r="H10" s="1"/>
  <c r="H9" s="1"/>
  <c r="G14"/>
  <c r="G13" s="1"/>
  <c r="G12" s="1"/>
  <c r="G11" s="1"/>
  <c r="G10" s="1"/>
  <c r="G9" s="1"/>
  <c r="I15"/>
  <c r="I16"/>
  <c r="I160" l="1"/>
  <c r="I159" s="1"/>
  <c r="I158" s="1"/>
  <c r="I145" s="1"/>
  <c r="I144" s="1"/>
  <c r="H29"/>
  <c r="H28" s="1"/>
  <c r="H27" s="1"/>
  <c r="H211"/>
  <c r="H210" s="1"/>
  <c r="H209" s="1"/>
  <c r="H208" s="1"/>
  <c r="I117"/>
  <c r="I116" s="1"/>
  <c r="I115" s="1"/>
  <c r="I99" s="1"/>
  <c r="H117"/>
  <c r="H116" s="1"/>
  <c r="H115" s="1"/>
  <c r="H99" s="1"/>
  <c r="G188"/>
  <c r="G187" s="1"/>
  <c r="G186" s="1"/>
  <c r="G185" s="1"/>
  <c r="G184" s="1"/>
  <c r="G59"/>
  <c r="G211"/>
  <c r="G210" s="1"/>
  <c r="G209" s="1"/>
  <c r="G208" s="1"/>
  <c r="I211"/>
  <c r="I210" s="1"/>
  <c r="I209" s="1"/>
  <c r="I208" s="1"/>
  <c r="G145"/>
  <c r="I79"/>
  <c r="I78" s="1"/>
  <c r="I77" s="1"/>
  <c r="I76" s="1"/>
  <c r="I75" s="1"/>
  <c r="I74" s="1"/>
  <c r="I73" s="1"/>
  <c r="I37"/>
  <c r="I36" s="1"/>
  <c r="I32"/>
  <c r="I31" s="1"/>
  <c r="G20"/>
  <c r="G19" s="1"/>
  <c r="G18" s="1"/>
  <c r="G17" s="1"/>
  <c r="I14"/>
  <c r="I13" s="1"/>
  <c r="I12" s="1"/>
  <c r="I11" s="1"/>
  <c r="I10" s="1"/>
  <c r="I9" s="1"/>
  <c r="H145"/>
  <c r="H144" s="1"/>
  <c r="H59"/>
  <c r="H51" s="1"/>
  <c r="H45" s="1"/>
  <c r="H44" s="1"/>
  <c r="I53"/>
  <c r="I52" s="1"/>
  <c r="I188"/>
  <c r="I187" s="1"/>
  <c r="I186" s="1"/>
  <c r="I185" s="1"/>
  <c r="I184" s="1"/>
  <c r="H188"/>
  <c r="H187" s="1"/>
  <c r="H186" s="1"/>
  <c r="H185" s="1"/>
  <c r="H184" s="1"/>
  <c r="I84"/>
  <c r="H84"/>
  <c r="I62"/>
  <c r="I59" s="1"/>
  <c r="H20"/>
  <c r="H19" s="1"/>
  <c r="H18" s="1"/>
  <c r="H17" s="1"/>
  <c r="I20"/>
  <c r="I19" s="1"/>
  <c r="I18" s="1"/>
  <c r="I17" s="1"/>
  <c r="I29" l="1"/>
  <c r="I28" s="1"/>
  <c r="I27" s="1"/>
  <c r="H143"/>
  <c r="H135" s="1"/>
  <c r="I143"/>
  <c r="I135" s="1"/>
  <c r="I51"/>
  <c r="H8"/>
  <c r="H7" l="1"/>
  <c r="G29"/>
  <c r="G28" s="1"/>
  <c r="G27" s="1"/>
  <c r="G144"/>
  <c r="G52"/>
  <c r="G51" s="1"/>
  <c r="H6" l="1"/>
  <c r="I7"/>
  <c r="I6" s="1"/>
  <c r="G143"/>
  <c r="G135" s="1"/>
  <c r="G206"/>
  <c r="G205" s="1"/>
  <c r="G204" s="1"/>
  <c r="G203" s="1"/>
  <c r="G202" s="1"/>
  <c r="G201" s="1"/>
  <c r="G200" s="1"/>
  <c r="G182"/>
  <c r="G181" s="1"/>
  <c r="G180" s="1"/>
  <c r="G179" s="1"/>
  <c r="G178" s="1"/>
  <c r="G177" s="1"/>
  <c r="G176" s="1"/>
  <c r="G104"/>
  <c r="G103" s="1"/>
  <c r="G102" s="1"/>
  <c r="G101" s="1"/>
  <c r="G100" s="1"/>
  <c r="G120" l="1"/>
  <c r="G119" s="1"/>
  <c r="G118" s="1"/>
  <c r="G90"/>
  <c r="G89" s="1"/>
  <c r="G88" s="1"/>
  <c r="G87" s="1"/>
  <c r="G86" s="1"/>
  <c r="G85" s="1"/>
  <c r="G84" s="1"/>
  <c r="G78"/>
  <c r="G77" s="1"/>
  <c r="G76" s="1"/>
  <c r="G75" s="1"/>
  <c r="G74" s="1"/>
  <c r="G73" s="1"/>
  <c r="G67"/>
  <c r="G117" l="1"/>
  <c r="G116" s="1"/>
  <c r="G115" s="1"/>
  <c r="G99" s="1"/>
  <c r="G66"/>
  <c r="G65" s="1"/>
  <c r="G46" s="1"/>
  <c r="G45" s="1"/>
  <c r="G44" s="1"/>
  <c r="G8" s="1"/>
  <c r="I67"/>
  <c r="I66" s="1"/>
  <c r="I65" s="1"/>
  <c r="I46" s="1"/>
  <c r="I45" s="1"/>
  <c r="I44" s="1"/>
  <c r="I8" s="1"/>
  <c r="G7" l="1"/>
  <c r="G6" s="1"/>
</calcChain>
</file>

<file path=xl/sharedStrings.xml><?xml version="1.0" encoding="utf-8"?>
<sst xmlns="http://schemas.openxmlformats.org/spreadsheetml/2006/main" count="1236" uniqueCount="203">
  <si>
    <t/>
  </si>
  <si>
    <t>Распределение бюджетных ассигнований по разделам, подразделам, целевым статьям и видам 
расходов классификации расходов бюджета в ведомственной структуре расходов на 2016 год</t>
  </si>
  <si>
    <t>рубли</t>
  </si>
  <si>
    <t>Наименование</t>
  </si>
  <si>
    <t>ВЕД</t>
  </si>
  <si>
    <t>РЗ</t>
  </si>
  <si>
    <t>ПР</t>
  </si>
  <si>
    <t>ЦСР</t>
  </si>
  <si>
    <t>ВР</t>
  </si>
  <si>
    <t>ВСЕГО</t>
  </si>
  <si>
    <t>806</t>
  </si>
  <si>
    <t>администрация муниципального образования "Поселок Алмазный" Мирнинского района Республики Саха (Якутия)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</si>
  <si>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</si>
  <si>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</si>
  <si>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</si>
  <si>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</si>
  <si>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</si>
  <si>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99 0 00 00000</t>
  </si>
  <si>
    <t>Руководство и управление в сфере установленных функций органов государственной власти субъектов Российской Федерации, органов местного самоуправления Республики Саха (Якутия)</t>
  </si>
  <si>
    <t>99 1 00 00000</t>
  </si>
  <si>
    <t>Глава муниципального образования</t>
  </si>
  <si>
    <t>99 1 00 11600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</si>
  <si>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</si>
  <si>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</si>
  <si>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</si>
  <si>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</si>
  <si>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</si>
  <si>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</si>
  <si>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</si>
  <si>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</si>
  <si>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Депутаты представительного органа муниципального образования</t>
  </si>
  <si>
    <t>99 1 00 11720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</si>
  <si>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</si>
  <si>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</si>
  <si>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</si>
  <si>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</si>
  <si>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содержание органов местного самоуправления</t>
  </si>
  <si>
    <t>99 1 00 11410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</si>
  <si>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</si>
  <si>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</si>
  <si>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</si>
  <si>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</si>
  <si>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</si>
  <si>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</si>
  <si>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</si>
  <si>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</si>
  <si>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</si>
  <si>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</si>
  <si>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Другие общегосударственные вопросы</t>
  </si>
  <si>
    <t>13</t>
  </si>
  <si>
    <t>Прочие непрограммные расходы</t>
  </si>
  <si>
    <t>99 5 00 00000</t>
  </si>
  <si>
    <t>Резервный фонд местной администрации</t>
  </si>
  <si>
    <t>99 5 00 71100</t>
  </si>
  <si>
    <t>Расходы по управлению муниицпальным имуществом и земельными ресурсами</t>
  </si>
  <si>
    <t>99 5 00 91002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</si>
  <si>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</si>
  <si>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</si>
  <si>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</si>
  <si>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</si>
  <si>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</si>
  <si>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</si>
  <si>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</si>
  <si>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</si>
  <si>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Субсидии на возмещение затрат или недополученных доходов организациям жилищно-коммунального хозяйства</t>
  </si>
  <si>
    <t>99 5 00 91010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</si>
  <si>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</si>
  <si>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</si>
  <si>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Условно утвержденные расходы</t>
  </si>
  <si>
    <t>99 9 00 00000</t>
  </si>
  <si>
    <t>НАЦИОНАЛЬНАЯ ОБОРОНА</t>
  </si>
  <si>
    <t>Мобилизационная и вневойсковая подготовка</t>
  </si>
  <si>
    <t>Субвенция на осуществление первичного воинского учета на территориях, где отсутствуют военные комиссариаты (в части ГО, МП, ГП)</t>
  </si>
  <si>
    <t>99 5 00 51180</t>
  </si>
  <si>
    <t>НАЦ.БЕЗОПАСНОСТЬ И ПРАВООХРАНИТЕЛЬНАЯ ДЕЯТЕЛЬНОСТЬ</t>
  </si>
  <si>
    <t>Органы юстиции</t>
  </si>
  <si>
    <t>Выполнение отдельных государственных полномочий по государственной регистрации актов гражданского состояния</t>
  </si>
  <si>
    <t>99 5 00 59300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</si>
  <si>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</si>
  <si>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</si>
  <si>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безопасности жизнедеятельности населения Республики Саха (Якутия) на 2012-2019 годы</t>
  </si>
  <si>
    <t>90 0 00 00000</t>
  </si>
  <si>
    <t>Обеспечение пожарной безопасности, защита населения и территорий от чрезвычайных ситуаций в  Республике Саха (Якутия)</t>
  </si>
  <si>
    <t>90 2 00 00000</t>
  </si>
  <si>
    <t>Обеспечение пожарной безопасности, защита населения и территорий от чрезвычайных ситуаций в муниципальных образованиях</t>
  </si>
  <si>
    <t>90 2 00 10030</t>
  </si>
  <si>
    <t>НАЦИОНАЛЬНАЯ ЭКОНОМИКА</t>
  </si>
  <si>
    <t>Дорожное хозяйство (дорожные фонды)</t>
  </si>
  <si>
    <t>Развитие транспортного комплекса Республики Саха (Якутия) на 2012-2019 годы</t>
  </si>
  <si>
    <t>88 0 00 00000</t>
  </si>
  <si>
    <t>Дорожное хозяйство</t>
  </si>
  <si>
    <t>88 5 00 00000</t>
  </si>
  <si>
    <t>Содержание муниципальных автомобильных дорог</t>
  </si>
  <si>
    <t>88 5 00 10090</t>
  </si>
  <si>
    <t>Другие вопросы в области национальной экономики</t>
  </si>
  <si>
    <t>12</t>
  </si>
  <si>
    <t>Управление собственностью на 2012-2019 годы</t>
  </si>
  <si>
    <t>93 0 00 00000</t>
  </si>
  <si>
    <t>Управление земельными ресурсами</t>
  </si>
  <si>
    <t>93 3 00 00000</t>
  </si>
  <si>
    <t>Формирование собственности Республики Саха (Якутия) и муниципальных образований на земельные участки</t>
  </si>
  <si>
    <t>93 3 00 10010</t>
  </si>
  <si>
    <t>ЖИЛИЩНО-КОММУНАЛЬНОЕ ХОЗЯЙСТВО</t>
  </si>
  <si>
    <t>05</t>
  </si>
  <si>
    <t>Обеспечение качественными жилищно-коммунальными услугами и развитие электроэнергетики на 2012-2019 годы</t>
  </si>
  <si>
    <t>69 0 00 00000</t>
  </si>
  <si>
    <t>Содействие развитию благоустройства территорий муниципальных образований в Республике Саха (Якутия)</t>
  </si>
  <si>
    <t>69 8 00 00000</t>
  </si>
  <si>
    <t>Содержание и ремонт объектов уличного освещения</t>
  </si>
  <si>
    <t>69 8 00 10001</t>
  </si>
  <si>
    <t>69 8 00 10002</t>
  </si>
  <si>
    <t>Прочие мероприятия по благоустройству</t>
  </si>
  <si>
    <t>69 8 00 10009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</si>
  <si>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 (за счет средств ГБ)</t>
  </si>
  <si>
    <t>69 8 00 62100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</si>
  <si>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 (за счет средств МБ)</t>
  </si>
  <si>
    <t>69 8 00 S2100</t>
  </si>
  <si>
    <t>КУЛЬТУРА, КИНЕМАТОГРАФИЯ</t>
  </si>
  <si>
    <t>08</t>
  </si>
  <si>
    <t>Другие вопросы в области культуры, кинематографии</t>
  </si>
  <si>
    <t>Создание условий для духовно-культурного развития народов Якутии на 2012-2019 годы</t>
  </si>
  <si>
    <t>74 0 00 00000</t>
  </si>
  <si>
    <t>Обеспечение развития культурно-досуговой деятельности</t>
  </si>
  <si>
    <t>74 2 00 00000</t>
  </si>
  <si>
    <t>Культурно-массовые и информационно-просветительские мероприятия</t>
  </si>
  <si>
    <t>74 2 00 11013</t>
  </si>
  <si>
    <t>СОЦИАЛЬНАЯ ПОЛИТИКА</t>
  </si>
  <si>
    <t>10</t>
  </si>
  <si>
    <t>Социальное обеспечение населения</t>
  </si>
  <si>
    <t>Социальная поддержка граждан в Республике Саха (Якутия) на 2012-2019 годы</t>
  </si>
  <si>
    <t>65 0 00 00000</t>
  </si>
  <si>
    <t>Социальная поддержка и повышение качества жизни малоимущих граждан</t>
  </si>
  <si>
    <t>65 4 00 00000</t>
  </si>
  <si>
    <t>Меры социальной поддержки малоимущим семьям и малоимущим одиноко проживающим гражданам на основе социального контракта</t>
  </si>
  <si>
    <t>65 4 00 10050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</si>
  <si>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</si>
  <si>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</si>
  <si>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</si>
  <si>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</si>
  <si>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</si>
  <si>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</si>
  <si>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Меры социальной поддержки отдельных категорий граждан</t>
  </si>
  <si>
    <t>65 5 00 00000</t>
  </si>
  <si>
    <t>Иные социальные выплаты отдельным категориям граждан по муниципальным правовым актам муниципальных образований</t>
  </si>
  <si>
    <t>65 5 00 70500</t>
  </si>
  <si>
    <t>ФИЗИЧЕСКАЯ КУЛЬТУРА И СПОРТ</t>
  </si>
  <si>
    <t>11</t>
  </si>
  <si>
    <t>Другие вопросы в области физической культуры и спорта</t>
  </si>
  <si>
    <t>Развитие физической культуры и спорта в Республике Саха (Якутия) на 2014-2016 годы</t>
  </si>
  <si>
    <t>98 0 00 00000</t>
  </si>
  <si>
    <t>Развитие массового спорта</t>
  </si>
  <si>
    <t>98 2 00 00000</t>
  </si>
  <si>
    <t>Организация и проведение мероприятий в сфере физической культуры и массового спорта</t>
  </si>
  <si>
    <t>98 2 00 10080</t>
  </si>
  <si>
    <t>МБТ ОБЩЕГО ХАРАКТЕРА БЮДЖЕТАМ СУБЪЕКТОВ РФ И МО</t>
  </si>
  <si>
    <t>14</t>
  </si>
  <si>
    <t>Прочие межбюджетные трансферты общего характера</t>
  </si>
  <si>
    <t>Межбюджетные трансферты</t>
  </si>
  <si>
    <t>99 6 00 00000</t>
  </si>
  <si>
    <t>Осуществление расходных обязательств ОМСУ в части полномочий по решению вопросов местного значения, переданных  в соответствии с заключенным между органом местного самоуправления муниципального района и поселения соглашением</t>
  </si>
  <si>
    <t>99 6 00 88510</t>
  </si>
  <si>
    <t>500</t>
  </si>
  <si>
    <t>Иные межбюджетные трансферты</t>
  </si>
  <si>
    <t>540</t>
  </si>
  <si>
    <t>Сельское хозяйство и рыболовство</t>
  </si>
  <si>
    <t>Ветеринарное обеспечение</t>
  </si>
  <si>
    <t>Субвенция на отдельные государственные полномочия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</si>
  <si>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85 9 00 6336 0</t>
  </si>
  <si>
    <t>85 0 00 0000 0</t>
  </si>
  <si>
    <t>Утвержденный бюджет на 2016 год</t>
  </si>
  <si>
    <t>Сумма уточнения</t>
  </si>
  <si>
    <t>Уточненный бюджет на 2016 год</t>
  </si>
  <si>
    <t>100 1 00 11600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</si>
  <si>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
</t>
  </si>
  <si>
    <t>Прочая закупка товаров, работ и услуг в целях капитального ремонта государственого (муниципального) имущества</t>
  </si>
  <si>
    <t xml:space="preserve">Исполнение судебных актов
</t>
  </si>
  <si>
    <t xml:space="preserve"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
</t>
  </si>
  <si>
    <t>Жилищное хозяйство</t>
  </si>
  <si>
    <t>Капитальный ремонт муниципального жилищного фонда, осуществляемый за счет средств местных бюджетов</t>
  </si>
  <si>
    <t>69 7 00 00000</t>
  </si>
  <si>
    <t>69 7 00 10030</t>
  </si>
  <si>
    <t>Организация и содержание мест захоронения</t>
  </si>
  <si>
    <t>69 8 00 10003</t>
  </si>
  <si>
    <t>Иные межбюджетные трансферты за счет местного бюджета</t>
  </si>
  <si>
    <t>99 6 00 88520</t>
  </si>
  <si>
    <t>Бюджетные инвестиции</t>
  </si>
  <si>
    <t xml:space="preserve">Бюджетные инвестиции в объекты государственной
собственности федеральным государственным учреждениям
</t>
  </si>
  <si>
    <t xml:space="preserve">Бюджетные инвестиции в объекты государственной собственности бюджетным учреждениям
в рамках государственного оборонного заказа
</t>
  </si>
  <si>
    <t>Охрана окружающей среды на 2012-2019 годы</t>
  </si>
  <si>
    <t>Развитие муниципальной системы экологического мониторинга и надзора</t>
  </si>
  <si>
    <t>77 2 00 10040</t>
  </si>
  <si>
    <t>77 0 00 00000</t>
  </si>
  <si>
    <t>99 0 00 0000 0</t>
  </si>
  <si>
    <t>99 5 00 6336 0</t>
  </si>
  <si>
    <t>Расходы в области сельского хозяйства</t>
  </si>
  <si>
    <t>99 5 00 9100 5</t>
  </si>
  <si>
    <t>Прочие расходы</t>
  </si>
  <si>
    <t>Уплата штрафов пеней</t>
  </si>
  <si>
    <t>Прочие расходы по ст.290</t>
  </si>
  <si>
    <t>Софинансирование на строительство, реконструкцию, ремонт  автомобильных дорог местного значения из ГБ</t>
  </si>
  <si>
    <t>88 5 00 65480</t>
  </si>
  <si>
    <t>88 5 00 S2131</t>
  </si>
  <si>
    <t>Приложение № 5
к решению _сессии Алмазнинского поселкового Совета депутатов
№ 31-1 от «20» декабря 2016  года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</si>
</sst>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7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63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164" fontId="0" fillId="0" borderId="0" xfId="0" applyNumberFormat="1" applyFont="1" applyFill="1" applyAlignment="1">
      <alignment horizontal="right" vertical="top" wrapText="1"/>
    </xf>
    <xf numFmtId="164" fontId="2" fillId="0" borderId="2" xfId="0" applyNumberFormat="1" applyFont="1" applyFill="1" applyBorder="1" applyAlignment="1">
      <alignment horizontal="right" vertical="top" wrapText="1"/>
    </xf>
    <xf numFmtId="164" fontId="3" fillId="0" borderId="2" xfId="0" applyNumberFormat="1" applyFont="1" applyFill="1" applyBorder="1" applyAlignment="1">
      <alignment horizontal="right" vertical="top" wrapText="1"/>
    </xf>
    <xf numFmtId="164" fontId="0" fillId="0" borderId="2" xfId="0" applyNumberFormat="1" applyFont="1" applyFill="1" applyBorder="1" applyAlignment="1">
      <alignment horizontal="right" vertical="top" wrapText="1"/>
    </xf>
    <xf numFmtId="164" fontId="5" fillId="0" borderId="2" xfId="0" applyNumberFormat="1" applyFont="1" applyFill="1" applyBorder="1" applyAlignment="1">
      <alignment horizontal="right" vertical="top" wrapText="1"/>
    </xf>
    <xf numFmtId="164" fontId="6" fillId="0" borderId="2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left" vertical="top" wrapText="1"/>
    </xf>
    <xf numFmtId="49" fontId="0" fillId="0" borderId="0" xfId="0" applyNumberFormat="1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0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7"/>
  <sheetViews>
    <sheetView tabSelected="1" view="pageBreakPreview" zoomScaleNormal="100" zoomScaleSheetLayoutView="100" workbookViewId="0">
      <selection activeCell="A2" sqref="A2:I2"/>
    </sheetView>
  </sheetViews>
  <sheetFormatPr defaultRowHeight="12.75"/>
  <cols>
    <col min="1" max="1" width="55.5" customWidth="1"/>
    <col min="2" max="2" width="7.1640625" style="33" customWidth="1"/>
    <col min="3" max="3" width="6.1640625" style="33" customWidth="1"/>
    <col min="4" max="4" width="6" style="33" customWidth="1"/>
    <col min="5" max="5" width="15.5" style="33" customWidth="1"/>
    <col min="6" max="6" width="6.6640625" customWidth="1"/>
    <col min="7" max="7" width="16.6640625" style="26" customWidth="1"/>
    <col min="8" max="8" width="17.6640625" style="26" customWidth="1"/>
    <col min="9" max="9" width="18.33203125" style="26" customWidth="1"/>
  </cols>
  <sheetData>
    <row r="1" spans="1:9">
      <c r="A1" t="s">
        <v>0</v>
      </c>
    </row>
    <row r="2" spans="1:9" ht="48.6" customHeight="1">
      <c r="A2" s="62" t="s">
        <v>202</v>
      </c>
      <c r="B2" s="59"/>
      <c r="C2" s="59"/>
      <c r="D2" s="59"/>
      <c r="E2" s="59"/>
      <c r="F2" s="59"/>
      <c r="G2" s="59"/>
      <c r="H2" s="60"/>
      <c r="I2" s="60"/>
    </row>
    <row r="3" spans="1:9" ht="40.9" customHeight="1">
      <c r="A3" s="61" t="s">
        <v>1</v>
      </c>
      <c r="B3" s="61"/>
      <c r="C3" s="61"/>
      <c r="D3" s="61"/>
      <c r="E3" s="61"/>
      <c r="F3" s="61"/>
      <c r="G3" s="61"/>
      <c r="H3" s="60"/>
      <c r="I3" s="60"/>
    </row>
    <row r="4" spans="1:9" ht="22.5" customHeight="1">
      <c r="A4" s="1" t="s">
        <v>0</v>
      </c>
      <c r="B4" s="34" t="s">
        <v>0</v>
      </c>
      <c r="C4" s="34" t="s">
        <v>0</v>
      </c>
      <c r="D4" s="34" t="s">
        <v>0</v>
      </c>
      <c r="E4" s="34" t="s">
        <v>0</v>
      </c>
      <c r="F4" s="1" t="s">
        <v>0</v>
      </c>
      <c r="I4" s="26" t="s">
        <v>2</v>
      </c>
    </row>
    <row r="5" spans="1:9" ht="71.099999999999994" customHeight="1">
      <c r="A5" s="2" t="s">
        <v>3</v>
      </c>
      <c r="B5" s="35" t="s">
        <v>4</v>
      </c>
      <c r="C5" s="35" t="s">
        <v>5</v>
      </c>
      <c r="D5" s="35" t="s">
        <v>6</v>
      </c>
      <c r="E5" s="35" t="s">
        <v>7</v>
      </c>
      <c r="F5" s="17" t="s">
        <v>8</v>
      </c>
      <c r="G5" s="55" t="s">
        <v>169</v>
      </c>
      <c r="H5" s="55" t="s">
        <v>170</v>
      </c>
      <c r="I5" s="55" t="s">
        <v>171</v>
      </c>
    </row>
    <row r="6" spans="1:9" ht="22.7" customHeight="1">
      <c r="A6" s="3" t="s">
        <v>9</v>
      </c>
      <c r="B6" s="35" t="s">
        <v>10</v>
      </c>
      <c r="C6" s="36" t="s">
        <v>0</v>
      </c>
      <c r="D6" s="36" t="s">
        <v>0</v>
      </c>
      <c r="E6" s="36" t="s">
        <v>0</v>
      </c>
      <c r="F6" s="18" t="s">
        <v>0</v>
      </c>
      <c r="G6" s="27">
        <f>G7</f>
        <v>51684518.359999999</v>
      </c>
      <c r="H6" s="27">
        <f t="shared" ref="H6" si="0">H7</f>
        <v>9333611.1999999993</v>
      </c>
      <c r="I6" s="27">
        <f>I7</f>
        <v>61018129.560000002</v>
      </c>
    </row>
    <row r="7" spans="1:9" ht="43.35" customHeight="1">
      <c r="A7" s="4" t="s">
        <v>11</v>
      </c>
      <c r="B7" s="13" t="s">
        <v>10</v>
      </c>
      <c r="C7" s="37" t="s">
        <v>0</v>
      </c>
      <c r="D7" s="37" t="s">
        <v>0</v>
      </c>
      <c r="E7" s="37" t="s">
        <v>0</v>
      </c>
      <c r="F7" s="19" t="s">
        <v>0</v>
      </c>
      <c r="G7" s="27">
        <f>G8+G73+G84+G99+G135+G176+G184+G200+G208</f>
        <v>51684518.359999999</v>
      </c>
      <c r="H7" s="27">
        <f>H8+H73+H84+H99+H135+H176+H184+H200+H208</f>
        <v>9333611.1999999993</v>
      </c>
      <c r="I7" s="27">
        <f>G7+H7</f>
        <v>61018129.560000002</v>
      </c>
    </row>
    <row r="8" spans="1:9" ht="14.45" customHeight="1">
      <c r="A8" s="6" t="s">
        <v>12</v>
      </c>
      <c r="B8" s="38" t="s">
        <v>10</v>
      </c>
      <c r="C8" s="13" t="s">
        <v>13</v>
      </c>
      <c r="D8" s="13" t="s">
        <v>0</v>
      </c>
      <c r="E8" s="13" t="s">
        <v>0</v>
      </c>
      <c r="F8" s="20" t="s">
        <v>0</v>
      </c>
      <c r="G8" s="27">
        <f>G9+G17+G27+G44</f>
        <v>36636646.710000001</v>
      </c>
      <c r="H8" s="27">
        <f t="shared" ref="H8:I8" si="1">H9+H17+H27+H44</f>
        <v>3232827.85</v>
      </c>
      <c r="I8" s="27">
        <f t="shared" si="1"/>
        <v>39869474.559999995</v>
      </c>
    </row>
    <row r="9" spans="1:9" ht="43.35" customHeight="1">
      <c r="A9" s="6" t="s">
        <v>14</v>
      </c>
      <c r="B9" s="38" t="s">
        <v>10</v>
      </c>
      <c r="C9" s="13" t="s">
        <v>13</v>
      </c>
      <c r="D9" s="13" t="s">
        <v>15</v>
      </c>
      <c r="E9" s="13" t="s">
        <v>0</v>
      </c>
      <c r="F9" s="20" t="s">
        <v>0</v>
      </c>
      <c r="G9" s="27">
        <f>G10</f>
        <v>1651113.4200000002</v>
      </c>
      <c r="H9" s="27">
        <f t="shared" ref="H9:I13" si="2">H10</f>
        <v>0</v>
      </c>
      <c r="I9" s="27">
        <f t="shared" si="2"/>
        <v>1651113.4200000002</v>
      </c>
    </row>
    <row r="10" spans="1:9" ht="14.45" customHeight="1">
      <c r="A10" s="7" t="s">
        <v>16</v>
      </c>
      <c r="B10" s="13" t="s">
        <v>10</v>
      </c>
      <c r="C10" s="13" t="s">
        <v>13</v>
      </c>
      <c r="D10" s="13" t="s">
        <v>15</v>
      </c>
      <c r="E10" s="13" t="s">
        <v>17</v>
      </c>
      <c r="F10" s="20" t="s">
        <v>0</v>
      </c>
      <c r="G10" s="27">
        <f>G11</f>
        <v>1651113.4200000002</v>
      </c>
      <c r="H10" s="27">
        <f t="shared" si="2"/>
        <v>0</v>
      </c>
      <c r="I10" s="27">
        <f t="shared" si="2"/>
        <v>1651113.4200000002</v>
      </c>
    </row>
    <row r="11" spans="1:9" ht="57.6" customHeight="1">
      <c r="A11" s="7" t="s">
        <v>18</v>
      </c>
      <c r="B11" s="13" t="s">
        <v>10</v>
      </c>
      <c r="C11" s="13" t="s">
        <v>13</v>
      </c>
      <c r="D11" s="13" t="s">
        <v>15</v>
      </c>
      <c r="E11" s="13" t="s">
        <v>19</v>
      </c>
      <c r="F11" s="20" t="s">
        <v>0</v>
      </c>
      <c r="G11" s="27">
        <f>G12</f>
        <v>1651113.4200000002</v>
      </c>
      <c r="H11" s="27">
        <f t="shared" si="2"/>
        <v>0</v>
      </c>
      <c r="I11" s="27">
        <f t="shared" si="2"/>
        <v>1651113.4200000002</v>
      </c>
    </row>
    <row r="12" spans="1:9" ht="14.45" customHeight="1">
      <c r="A12" s="8" t="s">
        <v>20</v>
      </c>
      <c r="B12" s="39" t="s">
        <v>10</v>
      </c>
      <c r="C12" s="39" t="s">
        <v>13</v>
      </c>
      <c r="D12" s="39" t="s">
        <v>15</v>
      </c>
      <c r="E12" s="39" t="s">
        <v>21</v>
      </c>
      <c r="F12" s="21" t="s">
        <v>0</v>
      </c>
      <c r="G12" s="28">
        <f>G13</f>
        <v>1651113.4200000002</v>
      </c>
      <c r="H12" s="28">
        <f t="shared" si="2"/>
        <v>0</v>
      </c>
      <c r="I12" s="28">
        <f t="shared" si="2"/>
        <v>1651113.4200000002</v>
      </c>
    </row>
    <row r="13" spans="1:9" ht="72.599999999999994" customHeight="1">
      <c r="A13" s="9" t="s">
        <v>22</v>
      </c>
      <c r="B13" s="40" t="s">
        <v>10</v>
      </c>
      <c r="C13" s="40" t="s">
        <v>13</v>
      </c>
      <c r="D13" s="40" t="s">
        <v>15</v>
      </c>
      <c r="E13" s="40" t="s">
        <v>21</v>
      </c>
      <c r="F13" s="22" t="s">
        <v>23</v>
      </c>
      <c r="G13" s="29">
        <f>G14</f>
        <v>1651113.4200000002</v>
      </c>
      <c r="H13" s="29">
        <f t="shared" si="2"/>
        <v>0</v>
      </c>
      <c r="I13" s="29">
        <f t="shared" si="2"/>
        <v>1651113.4200000002</v>
      </c>
    </row>
    <row r="14" spans="1:9" ht="28.9" customHeight="1">
      <c r="A14" s="9" t="s">
        <v>24</v>
      </c>
      <c r="B14" s="40" t="s">
        <v>10</v>
      </c>
      <c r="C14" s="40" t="s">
        <v>13</v>
      </c>
      <c r="D14" s="40" t="s">
        <v>15</v>
      </c>
      <c r="E14" s="40" t="s">
        <v>21</v>
      </c>
      <c r="F14" s="22" t="s">
        <v>25</v>
      </c>
      <c r="G14" s="29">
        <f>G15+G16</f>
        <v>1651113.4200000002</v>
      </c>
      <c r="H14" s="29">
        <f t="shared" ref="H14:I14" si="3">H15+H16</f>
        <v>0</v>
      </c>
      <c r="I14" s="29">
        <f t="shared" si="3"/>
        <v>1651113.4200000002</v>
      </c>
    </row>
    <row r="15" spans="1:9" ht="43.35" customHeight="1">
      <c r="A15" s="5" t="s">
        <v>26</v>
      </c>
      <c r="B15" s="40" t="s">
        <v>10</v>
      </c>
      <c r="C15" s="40" t="s">
        <v>13</v>
      </c>
      <c r="D15" s="40" t="s">
        <v>15</v>
      </c>
      <c r="E15" s="40" t="s">
        <v>21</v>
      </c>
      <c r="F15" s="22" t="s">
        <v>27</v>
      </c>
      <c r="G15" s="29">
        <v>1268136.0900000001</v>
      </c>
      <c r="H15" s="29"/>
      <c r="I15" s="29">
        <f>G15+H15</f>
        <v>1268136.0900000001</v>
      </c>
    </row>
    <row r="16" spans="1:9" ht="43.35" customHeight="1">
      <c r="A16" s="12" t="s">
        <v>173</v>
      </c>
      <c r="B16" s="40" t="s">
        <v>10</v>
      </c>
      <c r="C16" s="40" t="s">
        <v>13</v>
      </c>
      <c r="D16" s="40" t="s">
        <v>15</v>
      </c>
      <c r="E16" s="40" t="s">
        <v>172</v>
      </c>
      <c r="F16" s="22">
        <v>129</v>
      </c>
      <c r="G16" s="29">
        <v>382977.33</v>
      </c>
      <c r="H16" s="29"/>
      <c r="I16" s="29">
        <f>G16+H16</f>
        <v>382977.33</v>
      </c>
    </row>
    <row r="17" spans="1:9" ht="41.25" customHeight="1">
      <c r="A17" s="6" t="s">
        <v>28</v>
      </c>
      <c r="B17" s="38" t="s">
        <v>10</v>
      </c>
      <c r="C17" s="13" t="s">
        <v>13</v>
      </c>
      <c r="D17" s="13" t="s">
        <v>29</v>
      </c>
      <c r="E17" s="13" t="s">
        <v>0</v>
      </c>
      <c r="F17" s="20" t="s">
        <v>0</v>
      </c>
      <c r="G17" s="27">
        <f>G18</f>
        <v>205000</v>
      </c>
      <c r="H17" s="27">
        <f t="shared" ref="H17:I19" si="4">H18</f>
        <v>0</v>
      </c>
      <c r="I17" s="27">
        <f t="shared" si="4"/>
        <v>205000</v>
      </c>
    </row>
    <row r="18" spans="1:9" ht="14.45" customHeight="1">
      <c r="A18" s="7" t="s">
        <v>16</v>
      </c>
      <c r="B18" s="13" t="s">
        <v>10</v>
      </c>
      <c r="C18" s="13" t="s">
        <v>13</v>
      </c>
      <c r="D18" s="13" t="s">
        <v>29</v>
      </c>
      <c r="E18" s="13" t="s">
        <v>17</v>
      </c>
      <c r="F18" s="20" t="s">
        <v>0</v>
      </c>
      <c r="G18" s="27">
        <f>G19</f>
        <v>205000</v>
      </c>
      <c r="H18" s="27">
        <f t="shared" si="4"/>
        <v>0</v>
      </c>
      <c r="I18" s="27">
        <f t="shared" si="4"/>
        <v>205000</v>
      </c>
    </row>
    <row r="19" spans="1:9" ht="57.6" customHeight="1">
      <c r="A19" s="7" t="s">
        <v>18</v>
      </c>
      <c r="B19" s="13" t="s">
        <v>10</v>
      </c>
      <c r="C19" s="13" t="s">
        <v>13</v>
      </c>
      <c r="D19" s="13" t="s">
        <v>29</v>
      </c>
      <c r="E19" s="13" t="s">
        <v>19</v>
      </c>
      <c r="F19" s="20" t="s">
        <v>0</v>
      </c>
      <c r="G19" s="27">
        <f>G20</f>
        <v>205000</v>
      </c>
      <c r="H19" s="27">
        <f t="shared" si="4"/>
        <v>0</v>
      </c>
      <c r="I19" s="27">
        <f t="shared" si="4"/>
        <v>205000</v>
      </c>
    </row>
    <row r="20" spans="1:9" ht="28.9" customHeight="1">
      <c r="A20" s="8" t="s">
        <v>30</v>
      </c>
      <c r="B20" s="39" t="s">
        <v>10</v>
      </c>
      <c r="C20" s="39" t="s">
        <v>13</v>
      </c>
      <c r="D20" s="39" t="s">
        <v>29</v>
      </c>
      <c r="E20" s="39" t="s">
        <v>31</v>
      </c>
      <c r="F20" s="21" t="s">
        <v>0</v>
      </c>
      <c r="G20" s="28">
        <f>G21+G24</f>
        <v>205000</v>
      </c>
      <c r="H20" s="28">
        <f t="shared" ref="H20:I20" si="5">H21+H24</f>
        <v>0</v>
      </c>
      <c r="I20" s="28">
        <f t="shared" si="5"/>
        <v>205000</v>
      </c>
    </row>
    <row r="21" spans="1:9" ht="72.599999999999994" hidden="1" customHeight="1">
      <c r="A21" s="9" t="s">
        <v>22</v>
      </c>
      <c r="B21" s="40" t="s">
        <v>10</v>
      </c>
      <c r="C21" s="40" t="s">
        <v>13</v>
      </c>
      <c r="D21" s="40" t="s">
        <v>29</v>
      </c>
      <c r="E21" s="40" t="s">
        <v>31</v>
      </c>
      <c r="F21" s="22" t="s">
        <v>23</v>
      </c>
      <c r="G21" s="29">
        <f>G22</f>
        <v>0</v>
      </c>
      <c r="H21" s="29">
        <f t="shared" ref="H21:I22" si="6">H22</f>
        <v>0</v>
      </c>
      <c r="I21" s="29">
        <f t="shared" si="6"/>
        <v>0</v>
      </c>
    </row>
    <row r="22" spans="1:9" ht="28.9" hidden="1" customHeight="1">
      <c r="A22" s="9" t="s">
        <v>24</v>
      </c>
      <c r="B22" s="40" t="s">
        <v>10</v>
      </c>
      <c r="C22" s="40" t="s">
        <v>13</v>
      </c>
      <c r="D22" s="40" t="s">
        <v>29</v>
      </c>
      <c r="E22" s="40" t="s">
        <v>31</v>
      </c>
      <c r="F22" s="22" t="s">
        <v>25</v>
      </c>
      <c r="G22" s="29">
        <f>G23</f>
        <v>0</v>
      </c>
      <c r="H22" s="29">
        <f t="shared" si="6"/>
        <v>0</v>
      </c>
      <c r="I22" s="29">
        <f t="shared" si="6"/>
        <v>0</v>
      </c>
    </row>
    <row r="23" spans="1:9" ht="57.6" hidden="1" customHeight="1">
      <c r="A23" s="5" t="s">
        <v>32</v>
      </c>
      <c r="B23" s="40" t="s">
        <v>10</v>
      </c>
      <c r="C23" s="40" t="s">
        <v>13</v>
      </c>
      <c r="D23" s="40" t="s">
        <v>29</v>
      </c>
      <c r="E23" s="40" t="s">
        <v>31</v>
      </c>
      <c r="F23" s="22" t="s">
        <v>33</v>
      </c>
      <c r="G23" s="29"/>
      <c r="H23" s="29"/>
      <c r="I23" s="29">
        <f>G23+H23</f>
        <v>0</v>
      </c>
    </row>
    <row r="24" spans="1:9" ht="27" customHeight="1">
      <c r="A24" s="9" t="s">
        <v>40</v>
      </c>
      <c r="B24" s="40" t="s">
        <v>10</v>
      </c>
      <c r="C24" s="40" t="s">
        <v>13</v>
      </c>
      <c r="D24" s="40" t="s">
        <v>29</v>
      </c>
      <c r="E24" s="40" t="s">
        <v>31</v>
      </c>
      <c r="F24" s="22">
        <v>200</v>
      </c>
      <c r="G24" s="29">
        <f>G25</f>
        <v>205000</v>
      </c>
      <c r="H24" s="29">
        <f t="shared" ref="H24:I25" si="7">H25</f>
        <v>0</v>
      </c>
      <c r="I24" s="29">
        <f t="shared" si="7"/>
        <v>205000</v>
      </c>
    </row>
    <row r="25" spans="1:9" ht="30" customHeight="1">
      <c r="A25" s="9" t="s">
        <v>42</v>
      </c>
      <c r="B25" s="40" t="s">
        <v>10</v>
      </c>
      <c r="C25" s="40" t="s">
        <v>13</v>
      </c>
      <c r="D25" s="40" t="s">
        <v>29</v>
      </c>
      <c r="E25" s="40" t="s">
        <v>31</v>
      </c>
      <c r="F25" s="22">
        <v>240</v>
      </c>
      <c r="G25" s="29">
        <f>G26</f>
        <v>205000</v>
      </c>
      <c r="H25" s="29">
        <f t="shared" si="7"/>
        <v>0</v>
      </c>
      <c r="I25" s="29">
        <f t="shared" si="7"/>
        <v>205000</v>
      </c>
    </row>
    <row r="26" spans="1:9" ht="27.75" customHeight="1">
      <c r="A26" s="12" t="s">
        <v>46</v>
      </c>
      <c r="B26" s="40" t="s">
        <v>10</v>
      </c>
      <c r="C26" s="40" t="s">
        <v>13</v>
      </c>
      <c r="D26" s="40" t="s">
        <v>29</v>
      </c>
      <c r="E26" s="40" t="s">
        <v>31</v>
      </c>
      <c r="F26" s="22">
        <v>244</v>
      </c>
      <c r="G26" s="29">
        <v>205000</v>
      </c>
      <c r="H26" s="29"/>
      <c r="I26" s="29">
        <f>G26+H26</f>
        <v>205000</v>
      </c>
    </row>
    <row r="27" spans="1:9" ht="57.6" customHeight="1">
      <c r="A27" s="6" t="s">
        <v>34</v>
      </c>
      <c r="B27" s="38" t="s">
        <v>10</v>
      </c>
      <c r="C27" s="13" t="s">
        <v>13</v>
      </c>
      <c r="D27" s="13" t="s">
        <v>35</v>
      </c>
      <c r="E27" s="13" t="s">
        <v>0</v>
      </c>
      <c r="F27" s="20" t="s">
        <v>0</v>
      </c>
      <c r="G27" s="27">
        <f>G28</f>
        <v>8020894.9100000001</v>
      </c>
      <c r="H27" s="27">
        <f t="shared" ref="H27:I29" si="8">H28</f>
        <v>63000.000000000015</v>
      </c>
      <c r="I27" s="27">
        <f t="shared" si="8"/>
        <v>8083894.9099999992</v>
      </c>
    </row>
    <row r="28" spans="1:9" ht="14.45" customHeight="1">
      <c r="A28" s="7" t="s">
        <v>16</v>
      </c>
      <c r="B28" s="13" t="s">
        <v>10</v>
      </c>
      <c r="C28" s="13" t="s">
        <v>13</v>
      </c>
      <c r="D28" s="13" t="s">
        <v>35</v>
      </c>
      <c r="E28" s="13" t="s">
        <v>17</v>
      </c>
      <c r="F28" s="20" t="s">
        <v>0</v>
      </c>
      <c r="G28" s="27">
        <f>G29</f>
        <v>8020894.9100000001</v>
      </c>
      <c r="H28" s="27">
        <f t="shared" si="8"/>
        <v>63000.000000000015</v>
      </c>
      <c r="I28" s="27">
        <f t="shared" si="8"/>
        <v>8083894.9099999992</v>
      </c>
    </row>
    <row r="29" spans="1:9" ht="57.6" customHeight="1">
      <c r="A29" s="7" t="s">
        <v>18</v>
      </c>
      <c r="B29" s="13" t="s">
        <v>10</v>
      </c>
      <c r="C29" s="13" t="s">
        <v>13</v>
      </c>
      <c r="D29" s="13" t="s">
        <v>35</v>
      </c>
      <c r="E29" s="13" t="s">
        <v>19</v>
      </c>
      <c r="F29" s="20" t="s">
        <v>0</v>
      </c>
      <c r="G29" s="27">
        <f>G30</f>
        <v>8020894.9100000001</v>
      </c>
      <c r="H29" s="27">
        <f t="shared" si="8"/>
        <v>63000.000000000015</v>
      </c>
      <c r="I29" s="27">
        <f t="shared" si="8"/>
        <v>8083894.9099999992</v>
      </c>
    </row>
    <row r="30" spans="1:9" ht="28.9" customHeight="1">
      <c r="A30" s="8" t="s">
        <v>36</v>
      </c>
      <c r="B30" s="39" t="s">
        <v>10</v>
      </c>
      <c r="C30" s="39" t="s">
        <v>13</v>
      </c>
      <c r="D30" s="39" t="s">
        <v>35</v>
      </c>
      <c r="E30" s="39" t="s">
        <v>37</v>
      </c>
      <c r="F30" s="21" t="s">
        <v>0</v>
      </c>
      <c r="G30" s="28">
        <f>G31+G36+G40</f>
        <v>8020894.9100000001</v>
      </c>
      <c r="H30" s="28">
        <f>H31+H36</f>
        <v>63000.000000000015</v>
      </c>
      <c r="I30" s="28">
        <f>I31+I36+I40</f>
        <v>8083894.9099999992</v>
      </c>
    </row>
    <row r="31" spans="1:9" ht="72.599999999999994" customHeight="1">
      <c r="A31" s="9" t="s">
        <v>22</v>
      </c>
      <c r="B31" s="40" t="s">
        <v>10</v>
      </c>
      <c r="C31" s="40" t="s">
        <v>13</v>
      </c>
      <c r="D31" s="40" t="s">
        <v>35</v>
      </c>
      <c r="E31" s="40" t="s">
        <v>37</v>
      </c>
      <c r="F31" s="22" t="s">
        <v>23</v>
      </c>
      <c r="G31" s="29">
        <f>G32</f>
        <v>5262580.2700000005</v>
      </c>
      <c r="H31" s="29">
        <f t="shared" ref="H31:I31" si="9">H32</f>
        <v>22500.000000000015</v>
      </c>
      <c r="I31" s="29">
        <f t="shared" si="9"/>
        <v>5285080.2699999996</v>
      </c>
    </row>
    <row r="32" spans="1:9" ht="28.9" customHeight="1">
      <c r="A32" s="9" t="s">
        <v>24</v>
      </c>
      <c r="B32" s="40" t="s">
        <v>10</v>
      </c>
      <c r="C32" s="40" t="s">
        <v>13</v>
      </c>
      <c r="D32" s="40" t="s">
        <v>35</v>
      </c>
      <c r="E32" s="40" t="s">
        <v>37</v>
      </c>
      <c r="F32" s="22" t="s">
        <v>25</v>
      </c>
      <c r="G32" s="29">
        <f>G33+G34+G35</f>
        <v>5262580.2700000005</v>
      </c>
      <c r="H32" s="29">
        <f t="shared" ref="H32:I32" si="10">H33+H34+H35</f>
        <v>22500.000000000015</v>
      </c>
      <c r="I32" s="29">
        <f t="shared" si="10"/>
        <v>5285080.2699999996</v>
      </c>
    </row>
    <row r="33" spans="1:9" ht="43.35" customHeight="1">
      <c r="A33" s="5" t="s">
        <v>26</v>
      </c>
      <c r="B33" s="40" t="s">
        <v>10</v>
      </c>
      <c r="C33" s="40" t="s">
        <v>13</v>
      </c>
      <c r="D33" s="40" t="s">
        <v>35</v>
      </c>
      <c r="E33" s="40" t="s">
        <v>37</v>
      </c>
      <c r="F33" s="22" t="s">
        <v>27</v>
      </c>
      <c r="G33" s="29">
        <v>3390614.65</v>
      </c>
      <c r="H33" s="29">
        <v>92554.3</v>
      </c>
      <c r="I33" s="29">
        <f>G33+H33</f>
        <v>3483168.9499999997</v>
      </c>
    </row>
    <row r="34" spans="1:9" ht="43.35" customHeight="1">
      <c r="A34" s="12" t="s">
        <v>38</v>
      </c>
      <c r="B34" s="40" t="s">
        <v>10</v>
      </c>
      <c r="C34" s="40" t="s">
        <v>13</v>
      </c>
      <c r="D34" s="40" t="s">
        <v>35</v>
      </c>
      <c r="E34" s="40" t="s">
        <v>37</v>
      </c>
      <c r="F34" s="22" t="s">
        <v>39</v>
      </c>
      <c r="G34" s="29">
        <v>848000</v>
      </c>
      <c r="H34" s="29">
        <f>-92554.3-103000+22500</f>
        <v>-173054.3</v>
      </c>
      <c r="I34" s="29">
        <f>G34+H34</f>
        <v>674945.7</v>
      </c>
    </row>
    <row r="35" spans="1:9" ht="41.25" customHeight="1">
      <c r="A35" s="12" t="s">
        <v>173</v>
      </c>
      <c r="B35" s="40" t="s">
        <v>10</v>
      </c>
      <c r="C35" s="40" t="s">
        <v>13</v>
      </c>
      <c r="D35" s="40" t="s">
        <v>35</v>
      </c>
      <c r="E35" s="40" t="s">
        <v>37</v>
      </c>
      <c r="F35" s="22">
        <v>129</v>
      </c>
      <c r="G35" s="29">
        <v>1023965.62</v>
      </c>
      <c r="H35" s="29">
        <v>103000</v>
      </c>
      <c r="I35" s="29">
        <f>G35+H35</f>
        <v>1126965.6200000001</v>
      </c>
    </row>
    <row r="36" spans="1:9" ht="28.9" customHeight="1">
      <c r="A36" s="9" t="s">
        <v>40</v>
      </c>
      <c r="B36" s="40" t="s">
        <v>10</v>
      </c>
      <c r="C36" s="40" t="s">
        <v>13</v>
      </c>
      <c r="D36" s="40" t="s">
        <v>35</v>
      </c>
      <c r="E36" s="40" t="s">
        <v>37</v>
      </c>
      <c r="F36" s="22" t="s">
        <v>41</v>
      </c>
      <c r="G36" s="29">
        <f>G37</f>
        <v>2758314.6399999997</v>
      </c>
      <c r="H36" s="29">
        <f t="shared" ref="H36:I36" si="11">H37</f>
        <v>40500</v>
      </c>
      <c r="I36" s="29">
        <f t="shared" si="11"/>
        <v>2792797.42</v>
      </c>
    </row>
    <row r="37" spans="1:9" ht="28.9" customHeight="1">
      <c r="A37" s="9" t="s">
        <v>42</v>
      </c>
      <c r="B37" s="40" t="s">
        <v>10</v>
      </c>
      <c r="C37" s="40" t="s">
        <v>13</v>
      </c>
      <c r="D37" s="40" t="s">
        <v>35</v>
      </c>
      <c r="E37" s="40" t="s">
        <v>37</v>
      </c>
      <c r="F37" s="22" t="s">
        <v>43</v>
      </c>
      <c r="G37" s="29">
        <f>G38+G39</f>
        <v>2758314.6399999997</v>
      </c>
      <c r="H37" s="29">
        <f t="shared" ref="H37:I37" si="12">H38+H39</f>
        <v>40500</v>
      </c>
      <c r="I37" s="29">
        <f t="shared" si="12"/>
        <v>2792797.42</v>
      </c>
    </row>
    <row r="38" spans="1:9" ht="28.9" customHeight="1">
      <c r="A38" s="12" t="s">
        <v>44</v>
      </c>
      <c r="B38" s="40" t="s">
        <v>10</v>
      </c>
      <c r="C38" s="40" t="s">
        <v>13</v>
      </c>
      <c r="D38" s="40" t="s">
        <v>35</v>
      </c>
      <c r="E38" s="40" t="s">
        <v>37</v>
      </c>
      <c r="F38" s="22" t="s">
        <v>45</v>
      </c>
      <c r="G38" s="29">
        <f>900000+130000</f>
        <v>1030000</v>
      </c>
      <c r="H38" s="29"/>
      <c r="I38" s="29">
        <f>G38+H38</f>
        <v>1030000</v>
      </c>
    </row>
    <row r="39" spans="1:9" ht="28.9" customHeight="1">
      <c r="A39" s="12" t="s">
        <v>46</v>
      </c>
      <c r="B39" s="40" t="s">
        <v>10</v>
      </c>
      <c r="C39" s="40" t="s">
        <v>13</v>
      </c>
      <c r="D39" s="40" t="s">
        <v>35</v>
      </c>
      <c r="E39" s="40" t="s">
        <v>37</v>
      </c>
      <c r="F39" s="22" t="s">
        <v>47</v>
      </c>
      <c r="G39" s="29">
        <f>1613314.64+115000</f>
        <v>1728314.64</v>
      </c>
      <c r="H39" s="29">
        <f>63000-35000-55276.22+61759+6017.22</f>
        <v>40500</v>
      </c>
      <c r="I39" s="29">
        <f>G39+H39-6017.22</f>
        <v>1762797.42</v>
      </c>
    </row>
    <row r="40" spans="1:9" s="51" customFormat="1" ht="21" customHeight="1">
      <c r="A40" s="9" t="s">
        <v>56</v>
      </c>
      <c r="B40" s="40" t="s">
        <v>10</v>
      </c>
      <c r="C40" s="40" t="s">
        <v>13</v>
      </c>
      <c r="D40" s="40" t="s">
        <v>35</v>
      </c>
      <c r="E40" s="16" t="s">
        <v>37</v>
      </c>
      <c r="F40" s="22">
        <v>800</v>
      </c>
      <c r="G40" s="29">
        <f>G41</f>
        <v>0</v>
      </c>
      <c r="H40" s="29">
        <f t="shared" ref="H40:I41" si="13">H41</f>
        <v>6017.22</v>
      </c>
      <c r="I40" s="29">
        <f t="shared" si="13"/>
        <v>6017.22</v>
      </c>
    </row>
    <row r="41" spans="1:9" s="51" customFormat="1" ht="18" customHeight="1">
      <c r="A41" s="32" t="s">
        <v>196</v>
      </c>
      <c r="B41" s="40" t="s">
        <v>10</v>
      </c>
      <c r="C41" s="40" t="s">
        <v>13</v>
      </c>
      <c r="D41" s="40" t="s">
        <v>35</v>
      </c>
      <c r="E41" s="16" t="s">
        <v>37</v>
      </c>
      <c r="F41" s="22">
        <v>850</v>
      </c>
      <c r="G41" s="29">
        <f>G42</f>
        <v>0</v>
      </c>
      <c r="H41" s="29">
        <f t="shared" si="13"/>
        <v>6017.22</v>
      </c>
      <c r="I41" s="29">
        <f t="shared" si="13"/>
        <v>6017.22</v>
      </c>
    </row>
    <row r="42" spans="1:9" s="51" customFormat="1" ht="13.5" customHeight="1">
      <c r="A42" s="32" t="s">
        <v>197</v>
      </c>
      <c r="B42" s="40" t="s">
        <v>10</v>
      </c>
      <c r="C42" s="40" t="s">
        <v>13</v>
      </c>
      <c r="D42" s="40" t="s">
        <v>35</v>
      </c>
      <c r="E42" s="16" t="s">
        <v>37</v>
      </c>
      <c r="F42" s="22">
        <v>853</v>
      </c>
      <c r="G42" s="29"/>
      <c r="H42" s="29">
        <v>6017.22</v>
      </c>
      <c r="I42" s="29">
        <f>G42+H42</f>
        <v>6017.22</v>
      </c>
    </row>
    <row r="43" spans="1:9" s="51" customFormat="1" ht="13.5" hidden="1" customHeight="1">
      <c r="A43" s="32" t="s">
        <v>198</v>
      </c>
      <c r="B43" s="40" t="s">
        <v>10</v>
      </c>
      <c r="C43" s="40" t="s">
        <v>13</v>
      </c>
      <c r="D43" s="40" t="s">
        <v>35</v>
      </c>
      <c r="E43" s="16" t="s">
        <v>37</v>
      </c>
      <c r="F43" s="22">
        <v>853</v>
      </c>
      <c r="G43" s="29"/>
      <c r="H43" s="29"/>
      <c r="I43" s="29"/>
    </row>
    <row r="44" spans="1:9" ht="14.45" customHeight="1">
      <c r="A44" s="6" t="s">
        <v>48</v>
      </c>
      <c r="B44" s="38" t="s">
        <v>10</v>
      </c>
      <c r="C44" s="13" t="s">
        <v>13</v>
      </c>
      <c r="D44" s="13" t="s">
        <v>49</v>
      </c>
      <c r="E44" s="13" t="s">
        <v>0</v>
      </c>
      <c r="F44" s="20" t="s">
        <v>0</v>
      </c>
      <c r="G44" s="27">
        <f>G45</f>
        <v>26759638.379999999</v>
      </c>
      <c r="H44" s="27">
        <f t="shared" ref="H44:I44" si="14">H45</f>
        <v>3169827.85</v>
      </c>
      <c r="I44" s="27">
        <f t="shared" si="14"/>
        <v>29929466.229999997</v>
      </c>
    </row>
    <row r="45" spans="1:9" ht="14.45" customHeight="1">
      <c r="A45" s="7" t="s">
        <v>16</v>
      </c>
      <c r="B45" s="13" t="s">
        <v>10</v>
      </c>
      <c r="C45" s="13" t="s">
        <v>13</v>
      </c>
      <c r="D45" s="13" t="s">
        <v>49</v>
      </c>
      <c r="E45" s="13" t="s">
        <v>17</v>
      </c>
      <c r="F45" s="20" t="s">
        <v>0</v>
      </c>
      <c r="G45" s="27">
        <f>G46+G68</f>
        <v>26759638.379999999</v>
      </c>
      <c r="H45" s="27">
        <f t="shared" ref="H45:I45" si="15">H46+H68</f>
        <v>3169827.85</v>
      </c>
      <c r="I45" s="27">
        <f t="shared" si="15"/>
        <v>29929466.229999997</v>
      </c>
    </row>
    <row r="46" spans="1:9" ht="14.45" customHeight="1">
      <c r="A46" s="7" t="s">
        <v>50</v>
      </c>
      <c r="B46" s="13" t="s">
        <v>10</v>
      </c>
      <c r="C46" s="13" t="s">
        <v>13</v>
      </c>
      <c r="D46" s="13" t="s">
        <v>49</v>
      </c>
      <c r="E46" s="13" t="s">
        <v>51</v>
      </c>
      <c r="F46" s="20" t="s">
        <v>0</v>
      </c>
      <c r="G46" s="27">
        <f>G47+G51+G65</f>
        <v>26659638.379999999</v>
      </c>
      <c r="H46" s="27">
        <f>H47+H51+H65</f>
        <v>3192537.2</v>
      </c>
      <c r="I46" s="27">
        <f t="shared" ref="I46" si="16">I47+I51+I65</f>
        <v>29852175.579999998</v>
      </c>
    </row>
    <row r="47" spans="1:9" ht="14.45" customHeight="1">
      <c r="A47" s="8" t="s">
        <v>52</v>
      </c>
      <c r="B47" s="39" t="s">
        <v>10</v>
      </c>
      <c r="C47" s="39" t="s">
        <v>13</v>
      </c>
      <c r="D47" s="39" t="s">
        <v>49</v>
      </c>
      <c r="E47" s="39" t="s">
        <v>53</v>
      </c>
      <c r="F47" s="21" t="s">
        <v>0</v>
      </c>
      <c r="G47" s="28">
        <f>G48</f>
        <v>50000</v>
      </c>
      <c r="H47" s="28">
        <f t="shared" ref="H47:I49" si="17">H48</f>
        <v>0</v>
      </c>
      <c r="I47" s="28">
        <f t="shared" si="17"/>
        <v>50000</v>
      </c>
    </row>
    <row r="48" spans="1:9" ht="28.9" customHeight="1">
      <c r="A48" s="9" t="s">
        <v>40</v>
      </c>
      <c r="B48" s="40" t="s">
        <v>10</v>
      </c>
      <c r="C48" s="40" t="s">
        <v>13</v>
      </c>
      <c r="D48" s="40" t="s">
        <v>49</v>
      </c>
      <c r="E48" s="40" t="s">
        <v>53</v>
      </c>
      <c r="F48" s="22" t="s">
        <v>41</v>
      </c>
      <c r="G48" s="29">
        <f>G49</f>
        <v>50000</v>
      </c>
      <c r="H48" s="29">
        <f t="shared" si="17"/>
        <v>0</v>
      </c>
      <c r="I48" s="29">
        <f t="shared" si="17"/>
        <v>50000</v>
      </c>
    </row>
    <row r="49" spans="1:9" ht="28.9" customHeight="1">
      <c r="A49" s="9" t="s">
        <v>42</v>
      </c>
      <c r="B49" s="40" t="s">
        <v>10</v>
      </c>
      <c r="C49" s="40" t="s">
        <v>13</v>
      </c>
      <c r="D49" s="40" t="s">
        <v>49</v>
      </c>
      <c r="E49" s="40" t="s">
        <v>53</v>
      </c>
      <c r="F49" s="22" t="s">
        <v>43</v>
      </c>
      <c r="G49" s="29">
        <f>G50</f>
        <v>50000</v>
      </c>
      <c r="H49" s="29">
        <f t="shared" si="17"/>
        <v>0</v>
      </c>
      <c r="I49" s="29">
        <f t="shared" si="17"/>
        <v>50000</v>
      </c>
    </row>
    <row r="50" spans="1:9" ht="28.9" customHeight="1">
      <c r="A50" s="5" t="s">
        <v>46</v>
      </c>
      <c r="B50" s="40" t="s">
        <v>10</v>
      </c>
      <c r="C50" s="40" t="s">
        <v>13</v>
      </c>
      <c r="D50" s="40" t="s">
        <v>49</v>
      </c>
      <c r="E50" s="40" t="s">
        <v>53</v>
      </c>
      <c r="F50" s="22" t="s">
        <v>47</v>
      </c>
      <c r="G50" s="29">
        <v>50000</v>
      </c>
      <c r="H50" s="29">
        <v>0</v>
      </c>
      <c r="I50" s="29">
        <f>G50+H50</f>
        <v>50000</v>
      </c>
    </row>
    <row r="51" spans="1:9" ht="28.9" customHeight="1">
      <c r="A51" s="8" t="s">
        <v>54</v>
      </c>
      <c r="B51" s="39" t="s">
        <v>10</v>
      </c>
      <c r="C51" s="39" t="s">
        <v>13</v>
      </c>
      <c r="D51" s="39" t="s">
        <v>49</v>
      </c>
      <c r="E51" s="39" t="s">
        <v>55</v>
      </c>
      <c r="F51" s="21" t="s">
        <v>0</v>
      </c>
      <c r="G51" s="28">
        <f>G52+G59+G56</f>
        <v>24423298.48</v>
      </c>
      <c r="H51" s="28">
        <f t="shared" ref="H51:I51" si="18">H52+H59+H56</f>
        <v>2612431.2000000002</v>
      </c>
      <c r="I51" s="28">
        <f t="shared" si="18"/>
        <v>27035729.68</v>
      </c>
    </row>
    <row r="52" spans="1:9" ht="28.9" customHeight="1">
      <c r="A52" s="9" t="s">
        <v>40</v>
      </c>
      <c r="B52" s="40" t="s">
        <v>10</v>
      </c>
      <c r="C52" s="40" t="s">
        <v>13</v>
      </c>
      <c r="D52" s="40" t="s">
        <v>49</v>
      </c>
      <c r="E52" s="40" t="s">
        <v>55</v>
      </c>
      <c r="F52" s="22" t="s">
        <v>41</v>
      </c>
      <c r="G52" s="29">
        <f>G53</f>
        <v>12103299.48</v>
      </c>
      <c r="H52" s="29">
        <f t="shared" ref="H52:I52" si="19">H53</f>
        <v>2582431.2000000002</v>
      </c>
      <c r="I52" s="29">
        <f t="shared" si="19"/>
        <v>14685730.68</v>
      </c>
    </row>
    <row r="53" spans="1:9" ht="28.9" customHeight="1">
      <c r="A53" s="9" t="s">
        <v>42</v>
      </c>
      <c r="B53" s="40" t="s">
        <v>10</v>
      </c>
      <c r="C53" s="40" t="s">
        <v>13</v>
      </c>
      <c r="D53" s="40" t="s">
        <v>49</v>
      </c>
      <c r="E53" s="40" t="s">
        <v>55</v>
      </c>
      <c r="F53" s="22" t="s">
        <v>43</v>
      </c>
      <c r="G53" s="29">
        <f>G54+G55</f>
        <v>12103299.48</v>
      </c>
      <c r="H53" s="29">
        <f t="shared" ref="H53:I53" si="20">H54+H55</f>
        <v>2582431.2000000002</v>
      </c>
      <c r="I53" s="29">
        <f t="shared" si="20"/>
        <v>14685730.68</v>
      </c>
    </row>
    <row r="54" spans="1:9" ht="28.9" customHeight="1">
      <c r="A54" s="32" t="s">
        <v>174</v>
      </c>
      <c r="B54" s="40" t="s">
        <v>10</v>
      </c>
      <c r="C54" s="40" t="s">
        <v>13</v>
      </c>
      <c r="D54" s="40" t="s">
        <v>49</v>
      </c>
      <c r="E54" s="40" t="s">
        <v>55</v>
      </c>
      <c r="F54" s="22">
        <v>243</v>
      </c>
      <c r="G54" s="29">
        <v>3398876.77</v>
      </c>
      <c r="H54" s="29">
        <v>2437943</v>
      </c>
      <c r="I54" s="29">
        <f>G54+H54</f>
        <v>5836819.7699999996</v>
      </c>
    </row>
    <row r="55" spans="1:9" ht="28.9" customHeight="1">
      <c r="A55" s="5" t="s">
        <v>46</v>
      </c>
      <c r="B55" s="40" t="s">
        <v>10</v>
      </c>
      <c r="C55" s="40" t="s">
        <v>13</v>
      </c>
      <c r="D55" s="40" t="s">
        <v>49</v>
      </c>
      <c r="E55" s="40" t="s">
        <v>55</v>
      </c>
      <c r="F55" s="22" t="s">
        <v>47</v>
      </c>
      <c r="G55" s="29">
        <f>2352000+2000000+4352422.71</f>
        <v>8704422.7100000009</v>
      </c>
      <c r="H55" s="29">
        <v>144488.20000000001</v>
      </c>
      <c r="I55" s="29">
        <f>G55+H55</f>
        <v>8848910.9100000001</v>
      </c>
    </row>
    <row r="56" spans="1:9" s="46" customFormat="1" ht="20.25" customHeight="1">
      <c r="A56" s="47" t="s">
        <v>185</v>
      </c>
      <c r="B56" s="40" t="s">
        <v>10</v>
      </c>
      <c r="C56" s="40" t="s">
        <v>13</v>
      </c>
      <c r="D56" s="40" t="s">
        <v>49</v>
      </c>
      <c r="E56" s="40" t="s">
        <v>55</v>
      </c>
      <c r="F56" s="22">
        <v>400</v>
      </c>
      <c r="G56" s="29">
        <f>G57</f>
        <v>11999999</v>
      </c>
      <c r="H56" s="29">
        <f t="shared" ref="H56:I57" si="21">H57</f>
        <v>0</v>
      </c>
      <c r="I56" s="29">
        <f t="shared" si="21"/>
        <v>11999999</v>
      </c>
    </row>
    <row r="57" spans="1:9" s="46" customFormat="1" ht="28.9" customHeight="1">
      <c r="A57" s="47" t="s">
        <v>186</v>
      </c>
      <c r="B57" s="40" t="s">
        <v>10</v>
      </c>
      <c r="C57" s="40" t="s">
        <v>13</v>
      </c>
      <c r="D57" s="40" t="s">
        <v>49</v>
      </c>
      <c r="E57" s="40" t="s">
        <v>55</v>
      </c>
      <c r="F57" s="22">
        <v>410</v>
      </c>
      <c r="G57" s="29">
        <f>G58</f>
        <v>11999999</v>
      </c>
      <c r="H57" s="29">
        <f t="shared" si="21"/>
        <v>0</v>
      </c>
      <c r="I57" s="29">
        <f t="shared" si="21"/>
        <v>11999999</v>
      </c>
    </row>
    <row r="58" spans="1:9" s="46" customFormat="1" ht="28.9" customHeight="1">
      <c r="A58" s="47" t="s">
        <v>187</v>
      </c>
      <c r="B58" s="40" t="s">
        <v>10</v>
      </c>
      <c r="C58" s="40" t="s">
        <v>13</v>
      </c>
      <c r="D58" s="40" t="s">
        <v>49</v>
      </c>
      <c r="E58" s="40" t="s">
        <v>55</v>
      </c>
      <c r="F58" s="22">
        <v>414</v>
      </c>
      <c r="G58" s="29">
        <v>11999999</v>
      </c>
      <c r="H58" s="29"/>
      <c r="I58" s="29">
        <f>G58+H58</f>
        <v>11999999</v>
      </c>
    </row>
    <row r="59" spans="1:9" ht="14.45" customHeight="1">
      <c r="A59" s="9" t="s">
        <v>56</v>
      </c>
      <c r="B59" s="40" t="s">
        <v>10</v>
      </c>
      <c r="C59" s="40" t="s">
        <v>13</v>
      </c>
      <c r="D59" s="40" t="s">
        <v>49</v>
      </c>
      <c r="E59" s="40" t="s">
        <v>55</v>
      </c>
      <c r="F59" s="22" t="s">
        <v>57</v>
      </c>
      <c r="G59" s="29">
        <f>G60+G62</f>
        <v>320000</v>
      </c>
      <c r="H59" s="29">
        <f t="shared" ref="H59:I59" si="22">H60+H62</f>
        <v>30000</v>
      </c>
      <c r="I59" s="29">
        <f t="shared" si="22"/>
        <v>350000</v>
      </c>
    </row>
    <row r="60" spans="1:9" ht="14.45" customHeight="1">
      <c r="A60" s="32" t="s">
        <v>175</v>
      </c>
      <c r="B60" s="40" t="s">
        <v>10</v>
      </c>
      <c r="C60" s="40" t="s">
        <v>13</v>
      </c>
      <c r="D60" s="40" t="s">
        <v>49</v>
      </c>
      <c r="E60" s="40" t="s">
        <v>55</v>
      </c>
      <c r="F60" s="22">
        <v>830</v>
      </c>
      <c r="G60" s="29">
        <f>G61</f>
        <v>250000</v>
      </c>
      <c r="H60" s="29">
        <f t="shared" ref="H60:I60" si="23">H61</f>
        <v>0</v>
      </c>
      <c r="I60" s="29">
        <f t="shared" si="23"/>
        <v>250000</v>
      </c>
    </row>
    <row r="61" spans="1:9" ht="89.25" customHeight="1">
      <c r="A61" s="32" t="s">
        <v>176</v>
      </c>
      <c r="B61" s="40" t="s">
        <v>10</v>
      </c>
      <c r="C61" s="40" t="s">
        <v>13</v>
      </c>
      <c r="D61" s="40" t="s">
        <v>49</v>
      </c>
      <c r="E61" s="40" t="s">
        <v>55</v>
      </c>
      <c r="F61" s="22">
        <v>831</v>
      </c>
      <c r="G61" s="29">
        <v>250000</v>
      </c>
      <c r="H61" s="29"/>
      <c r="I61" s="29">
        <f>G61+H61</f>
        <v>250000</v>
      </c>
    </row>
    <row r="62" spans="1:9" ht="14.45" customHeight="1">
      <c r="A62" s="32" t="s">
        <v>58</v>
      </c>
      <c r="B62" s="40" t="s">
        <v>10</v>
      </c>
      <c r="C62" s="40" t="s">
        <v>13</v>
      </c>
      <c r="D62" s="40" t="s">
        <v>49</v>
      </c>
      <c r="E62" s="40" t="s">
        <v>55</v>
      </c>
      <c r="F62" s="22" t="s">
        <v>59</v>
      </c>
      <c r="G62" s="29">
        <f>G63+G64</f>
        <v>70000</v>
      </c>
      <c r="H62" s="29">
        <f t="shared" ref="H62:I62" si="24">H63+H64</f>
        <v>30000</v>
      </c>
      <c r="I62" s="29">
        <f t="shared" si="24"/>
        <v>100000</v>
      </c>
    </row>
    <row r="63" spans="1:9" ht="28.9" customHeight="1">
      <c r="A63" s="12" t="s">
        <v>60</v>
      </c>
      <c r="B63" s="40" t="s">
        <v>10</v>
      </c>
      <c r="C63" s="40" t="s">
        <v>13</v>
      </c>
      <c r="D63" s="40" t="s">
        <v>49</v>
      </c>
      <c r="E63" s="40" t="s">
        <v>55</v>
      </c>
      <c r="F63" s="22" t="s">
        <v>61</v>
      </c>
      <c r="G63" s="29">
        <v>30000</v>
      </c>
      <c r="H63" s="29">
        <v>-11000</v>
      </c>
      <c r="I63" s="29">
        <f>G63+H63</f>
        <v>19000</v>
      </c>
    </row>
    <row r="64" spans="1:9" ht="14.45" customHeight="1">
      <c r="A64" s="5" t="s">
        <v>62</v>
      </c>
      <c r="B64" s="40" t="s">
        <v>10</v>
      </c>
      <c r="C64" s="40" t="s">
        <v>13</v>
      </c>
      <c r="D64" s="40" t="s">
        <v>49</v>
      </c>
      <c r="E64" s="40" t="s">
        <v>55</v>
      </c>
      <c r="F64" s="22" t="s">
        <v>63</v>
      </c>
      <c r="G64" s="29">
        <v>40000</v>
      </c>
      <c r="H64" s="29">
        <v>41000</v>
      </c>
      <c r="I64" s="29">
        <f>G64+H64</f>
        <v>81000</v>
      </c>
    </row>
    <row r="65" spans="1:9" ht="43.35" customHeight="1">
      <c r="A65" s="8" t="s">
        <v>64</v>
      </c>
      <c r="B65" s="39" t="s">
        <v>10</v>
      </c>
      <c r="C65" s="39" t="s">
        <v>13</v>
      </c>
      <c r="D65" s="39" t="s">
        <v>49</v>
      </c>
      <c r="E65" s="39" t="s">
        <v>65</v>
      </c>
      <c r="F65" s="21" t="s">
        <v>0</v>
      </c>
      <c r="G65" s="28">
        <f>G66</f>
        <v>2186339.9</v>
      </c>
      <c r="H65" s="28">
        <f t="shared" ref="H65:I66" si="25">H66</f>
        <v>580106</v>
      </c>
      <c r="I65" s="28">
        <f t="shared" si="25"/>
        <v>2766445.9</v>
      </c>
    </row>
    <row r="66" spans="1:9" ht="14.45" customHeight="1">
      <c r="A66" s="9" t="s">
        <v>56</v>
      </c>
      <c r="B66" s="40" t="s">
        <v>10</v>
      </c>
      <c r="C66" s="40" t="s">
        <v>13</v>
      </c>
      <c r="D66" s="40" t="s">
        <v>49</v>
      </c>
      <c r="E66" s="40" t="s">
        <v>65</v>
      </c>
      <c r="F66" s="22" t="s">
        <v>57</v>
      </c>
      <c r="G66" s="29">
        <f>G67</f>
        <v>2186339.9</v>
      </c>
      <c r="H66" s="29">
        <f t="shared" si="25"/>
        <v>580106</v>
      </c>
      <c r="I66" s="29">
        <f t="shared" si="25"/>
        <v>2766445.9</v>
      </c>
    </row>
    <row r="67" spans="1:9" ht="43.35" customHeight="1">
      <c r="A67" s="12" t="s">
        <v>66</v>
      </c>
      <c r="B67" s="40" t="s">
        <v>10</v>
      </c>
      <c r="C67" s="40" t="s">
        <v>13</v>
      </c>
      <c r="D67" s="40" t="s">
        <v>49</v>
      </c>
      <c r="E67" s="40" t="s">
        <v>65</v>
      </c>
      <c r="F67" s="22" t="s">
        <v>67</v>
      </c>
      <c r="G67" s="29">
        <f>3014899.9-746960-81600</f>
        <v>2186339.9</v>
      </c>
      <c r="H67" s="29">
        <v>580106</v>
      </c>
      <c r="I67" s="29">
        <f>G67+H67</f>
        <v>2766445.9</v>
      </c>
    </row>
    <row r="68" spans="1:9" ht="14.45" customHeight="1">
      <c r="A68" s="7" t="s">
        <v>68</v>
      </c>
      <c r="B68" s="13" t="s">
        <v>10</v>
      </c>
      <c r="C68" s="13" t="s">
        <v>13</v>
      </c>
      <c r="D68" s="13" t="s">
        <v>49</v>
      </c>
      <c r="E68" s="13" t="s">
        <v>69</v>
      </c>
      <c r="F68" s="20" t="s">
        <v>0</v>
      </c>
      <c r="G68" s="27">
        <f>G69</f>
        <v>100000</v>
      </c>
      <c r="H68" s="27">
        <f t="shared" ref="H68:I71" si="26">H69</f>
        <v>-22709.35</v>
      </c>
      <c r="I68" s="27">
        <f t="shared" si="26"/>
        <v>77290.649999999994</v>
      </c>
    </row>
    <row r="69" spans="1:9" ht="14.45" customHeight="1">
      <c r="A69" s="8" t="s">
        <v>68</v>
      </c>
      <c r="B69" s="39" t="s">
        <v>10</v>
      </c>
      <c r="C69" s="39" t="s">
        <v>13</v>
      </c>
      <c r="D69" s="39" t="s">
        <v>49</v>
      </c>
      <c r="E69" s="39" t="s">
        <v>69</v>
      </c>
      <c r="F69" s="21" t="s">
        <v>0</v>
      </c>
      <c r="G69" s="28">
        <f>G70</f>
        <v>100000</v>
      </c>
      <c r="H69" s="28">
        <f t="shared" si="26"/>
        <v>-22709.35</v>
      </c>
      <c r="I69" s="28">
        <f t="shared" si="26"/>
        <v>77290.649999999994</v>
      </c>
    </row>
    <row r="70" spans="1:9" ht="28.9" customHeight="1">
      <c r="A70" s="9" t="s">
        <v>40</v>
      </c>
      <c r="B70" s="40" t="s">
        <v>10</v>
      </c>
      <c r="C70" s="40" t="s">
        <v>13</v>
      </c>
      <c r="D70" s="40" t="s">
        <v>49</v>
      </c>
      <c r="E70" s="40" t="s">
        <v>69</v>
      </c>
      <c r="F70" s="22" t="s">
        <v>41</v>
      </c>
      <c r="G70" s="29">
        <f>G71</f>
        <v>100000</v>
      </c>
      <c r="H70" s="29">
        <f t="shared" si="26"/>
        <v>-22709.35</v>
      </c>
      <c r="I70" s="29">
        <f t="shared" si="26"/>
        <v>77290.649999999994</v>
      </c>
    </row>
    <row r="71" spans="1:9" ht="28.9" customHeight="1">
      <c r="A71" s="9" t="s">
        <v>42</v>
      </c>
      <c r="B71" s="40" t="s">
        <v>10</v>
      </c>
      <c r="C71" s="40" t="s">
        <v>13</v>
      </c>
      <c r="D71" s="40" t="s">
        <v>49</v>
      </c>
      <c r="E71" s="40" t="s">
        <v>69</v>
      </c>
      <c r="F71" s="22" t="s">
        <v>43</v>
      </c>
      <c r="G71" s="29">
        <f>G72</f>
        <v>100000</v>
      </c>
      <c r="H71" s="29">
        <f t="shared" si="26"/>
        <v>-22709.35</v>
      </c>
      <c r="I71" s="29">
        <f t="shared" si="26"/>
        <v>77290.649999999994</v>
      </c>
    </row>
    <row r="72" spans="1:9" ht="28.9" customHeight="1">
      <c r="A72" s="5" t="s">
        <v>46</v>
      </c>
      <c r="B72" s="40" t="s">
        <v>10</v>
      </c>
      <c r="C72" s="40" t="s">
        <v>13</v>
      </c>
      <c r="D72" s="40" t="s">
        <v>49</v>
      </c>
      <c r="E72" s="40" t="s">
        <v>69</v>
      </c>
      <c r="F72" s="22" t="s">
        <v>47</v>
      </c>
      <c r="G72" s="29">
        <v>100000</v>
      </c>
      <c r="H72" s="29">
        <v>-22709.35</v>
      </c>
      <c r="I72" s="29">
        <f>G72+H72</f>
        <v>77290.649999999994</v>
      </c>
    </row>
    <row r="73" spans="1:9" ht="14.45" customHeight="1">
      <c r="A73" s="6" t="s">
        <v>70</v>
      </c>
      <c r="B73" s="38" t="s">
        <v>10</v>
      </c>
      <c r="C73" s="13" t="s">
        <v>15</v>
      </c>
      <c r="D73" s="13" t="s">
        <v>0</v>
      </c>
      <c r="E73" s="13" t="s">
        <v>0</v>
      </c>
      <c r="F73" s="20" t="s">
        <v>0</v>
      </c>
      <c r="G73" s="27">
        <f t="shared" ref="G73:I78" si="27">G74</f>
        <v>450800</v>
      </c>
      <c r="H73" s="27">
        <f t="shared" si="27"/>
        <v>3300</v>
      </c>
      <c r="I73" s="27">
        <f t="shared" si="27"/>
        <v>454100</v>
      </c>
    </row>
    <row r="74" spans="1:9" ht="14.45" customHeight="1">
      <c r="A74" s="6" t="s">
        <v>71</v>
      </c>
      <c r="B74" s="38" t="s">
        <v>10</v>
      </c>
      <c r="C74" s="13" t="s">
        <v>15</v>
      </c>
      <c r="D74" s="13" t="s">
        <v>29</v>
      </c>
      <c r="E74" s="13" t="s">
        <v>0</v>
      </c>
      <c r="F74" s="20" t="s">
        <v>0</v>
      </c>
      <c r="G74" s="27">
        <f t="shared" si="27"/>
        <v>450800</v>
      </c>
      <c r="H74" s="27">
        <f t="shared" si="27"/>
        <v>3300</v>
      </c>
      <c r="I74" s="27">
        <f t="shared" si="27"/>
        <v>454100</v>
      </c>
    </row>
    <row r="75" spans="1:9" ht="14.45" customHeight="1">
      <c r="A75" s="7" t="s">
        <v>16</v>
      </c>
      <c r="B75" s="13" t="s">
        <v>10</v>
      </c>
      <c r="C75" s="13" t="s">
        <v>15</v>
      </c>
      <c r="D75" s="13" t="s">
        <v>29</v>
      </c>
      <c r="E75" s="13" t="s">
        <v>17</v>
      </c>
      <c r="F75" s="20" t="s">
        <v>0</v>
      </c>
      <c r="G75" s="27">
        <f t="shared" si="27"/>
        <v>450800</v>
      </c>
      <c r="H75" s="27">
        <f t="shared" si="27"/>
        <v>3300</v>
      </c>
      <c r="I75" s="27">
        <f t="shared" si="27"/>
        <v>454100</v>
      </c>
    </row>
    <row r="76" spans="1:9" ht="14.45" customHeight="1">
      <c r="A76" s="7" t="s">
        <v>50</v>
      </c>
      <c r="B76" s="13" t="s">
        <v>10</v>
      </c>
      <c r="C76" s="13" t="s">
        <v>15</v>
      </c>
      <c r="D76" s="13" t="s">
        <v>29</v>
      </c>
      <c r="E76" s="13" t="s">
        <v>51</v>
      </c>
      <c r="F76" s="20" t="s">
        <v>0</v>
      </c>
      <c r="G76" s="27">
        <f t="shared" si="27"/>
        <v>450800</v>
      </c>
      <c r="H76" s="27">
        <f t="shared" si="27"/>
        <v>3300</v>
      </c>
      <c r="I76" s="27">
        <f t="shared" si="27"/>
        <v>454100</v>
      </c>
    </row>
    <row r="77" spans="1:9" ht="43.35" customHeight="1">
      <c r="A77" s="8" t="s">
        <v>72</v>
      </c>
      <c r="B77" s="39" t="s">
        <v>10</v>
      </c>
      <c r="C77" s="39" t="s">
        <v>15</v>
      </c>
      <c r="D77" s="39" t="s">
        <v>29</v>
      </c>
      <c r="E77" s="39" t="s">
        <v>73</v>
      </c>
      <c r="F77" s="21" t="s">
        <v>0</v>
      </c>
      <c r="G77" s="28">
        <f t="shared" si="27"/>
        <v>450800</v>
      </c>
      <c r="H77" s="28">
        <f t="shared" si="27"/>
        <v>3300</v>
      </c>
      <c r="I77" s="28">
        <f t="shared" si="27"/>
        <v>454100</v>
      </c>
    </row>
    <row r="78" spans="1:9" ht="72.599999999999994" customHeight="1">
      <c r="A78" s="9" t="s">
        <v>22</v>
      </c>
      <c r="B78" s="40" t="s">
        <v>10</v>
      </c>
      <c r="C78" s="40" t="s">
        <v>15</v>
      </c>
      <c r="D78" s="40" t="s">
        <v>29</v>
      </c>
      <c r="E78" s="40" t="s">
        <v>73</v>
      </c>
      <c r="F78" s="22" t="s">
        <v>23</v>
      </c>
      <c r="G78" s="29">
        <f t="shared" si="27"/>
        <v>450800</v>
      </c>
      <c r="H78" s="29">
        <f t="shared" si="27"/>
        <v>3300</v>
      </c>
      <c r="I78" s="29">
        <f t="shared" si="27"/>
        <v>454100</v>
      </c>
    </row>
    <row r="79" spans="1:9" ht="28.9" customHeight="1">
      <c r="A79" s="9" t="s">
        <v>24</v>
      </c>
      <c r="B79" s="40" t="s">
        <v>10</v>
      </c>
      <c r="C79" s="40" t="s">
        <v>15</v>
      </c>
      <c r="D79" s="40" t="s">
        <v>29</v>
      </c>
      <c r="E79" s="40" t="s">
        <v>73</v>
      </c>
      <c r="F79" s="22" t="s">
        <v>25</v>
      </c>
      <c r="G79" s="29">
        <f>G80+G81</f>
        <v>450800</v>
      </c>
      <c r="H79" s="29">
        <f t="shared" ref="H79:I79" si="28">H80+H81</f>
        <v>3300</v>
      </c>
      <c r="I79" s="29">
        <f t="shared" si="28"/>
        <v>454100</v>
      </c>
    </row>
    <row r="80" spans="1:9" ht="42" customHeight="1">
      <c r="A80" s="5" t="s">
        <v>26</v>
      </c>
      <c r="B80" s="40" t="s">
        <v>10</v>
      </c>
      <c r="C80" s="40" t="s">
        <v>15</v>
      </c>
      <c r="D80" s="40" t="s">
        <v>29</v>
      </c>
      <c r="E80" s="40" t="s">
        <v>73</v>
      </c>
      <c r="F80" s="22" t="s">
        <v>27</v>
      </c>
      <c r="G80" s="29">
        <f>450800-104564</f>
        <v>346236</v>
      </c>
      <c r="H80" s="29">
        <v>2534.56</v>
      </c>
      <c r="I80" s="29">
        <f>G80+H80</f>
        <v>348770.56</v>
      </c>
    </row>
    <row r="81" spans="1:9" ht="41.25" customHeight="1">
      <c r="A81" s="32" t="s">
        <v>173</v>
      </c>
      <c r="B81" s="40" t="s">
        <v>10</v>
      </c>
      <c r="C81" s="40" t="s">
        <v>15</v>
      </c>
      <c r="D81" s="40" t="s">
        <v>29</v>
      </c>
      <c r="E81" s="40" t="s">
        <v>73</v>
      </c>
      <c r="F81" s="22">
        <v>129</v>
      </c>
      <c r="G81" s="29">
        <v>104564</v>
      </c>
      <c r="H81" s="29">
        <v>765.44</v>
      </c>
      <c r="I81" s="29">
        <f>G81+H81</f>
        <v>105329.44</v>
      </c>
    </row>
    <row r="82" spans="1:9" ht="16.5" hidden="1" customHeight="1">
      <c r="A82" s="9" t="s">
        <v>42</v>
      </c>
      <c r="B82" s="40" t="s">
        <v>10</v>
      </c>
      <c r="C82" s="40" t="s">
        <v>15</v>
      </c>
      <c r="D82" s="40" t="s">
        <v>29</v>
      </c>
      <c r="E82" s="40" t="s">
        <v>73</v>
      </c>
      <c r="F82" s="22" t="s">
        <v>43</v>
      </c>
      <c r="G82" s="29"/>
      <c r="H82" s="29"/>
      <c r="I82" s="29"/>
    </row>
    <row r="83" spans="1:9" ht="22.5" hidden="1" customHeight="1">
      <c r="A83" s="5" t="s">
        <v>44</v>
      </c>
      <c r="B83" s="40" t="s">
        <v>10</v>
      </c>
      <c r="C83" s="40" t="s">
        <v>15</v>
      </c>
      <c r="D83" s="40" t="s">
        <v>29</v>
      </c>
      <c r="E83" s="40" t="s">
        <v>73</v>
      </c>
      <c r="F83" s="22" t="s">
        <v>45</v>
      </c>
      <c r="G83" s="29"/>
      <c r="H83" s="29"/>
      <c r="I83" s="29"/>
    </row>
    <row r="84" spans="1:9" ht="28.9" customHeight="1">
      <c r="A84" s="6" t="s">
        <v>74</v>
      </c>
      <c r="B84" s="38" t="s">
        <v>10</v>
      </c>
      <c r="C84" s="13" t="s">
        <v>29</v>
      </c>
      <c r="D84" s="13" t="s">
        <v>0</v>
      </c>
      <c r="E84" s="13" t="s">
        <v>0</v>
      </c>
      <c r="F84" s="20" t="s">
        <v>0</v>
      </c>
      <c r="G84" s="27">
        <f>G85+G92</f>
        <v>720500</v>
      </c>
      <c r="H84" s="27">
        <f t="shared" ref="H84:I84" si="29">H85+H92</f>
        <v>-5267</v>
      </c>
      <c r="I84" s="27">
        <f t="shared" si="29"/>
        <v>715233</v>
      </c>
    </row>
    <row r="85" spans="1:9" ht="14.45" customHeight="1">
      <c r="A85" s="6" t="s">
        <v>75</v>
      </c>
      <c r="B85" s="38" t="s">
        <v>10</v>
      </c>
      <c r="C85" s="13" t="s">
        <v>29</v>
      </c>
      <c r="D85" s="13" t="s">
        <v>35</v>
      </c>
      <c r="E85" s="13" t="s">
        <v>0</v>
      </c>
      <c r="F85" s="20" t="s">
        <v>0</v>
      </c>
      <c r="G85" s="27">
        <f t="shared" ref="G85:I90" si="30">G86</f>
        <v>20500</v>
      </c>
      <c r="H85" s="27">
        <f t="shared" si="30"/>
        <v>-5267</v>
      </c>
      <c r="I85" s="27">
        <f t="shared" si="30"/>
        <v>15233</v>
      </c>
    </row>
    <row r="86" spans="1:9" ht="14.45" customHeight="1">
      <c r="A86" s="7" t="s">
        <v>16</v>
      </c>
      <c r="B86" s="13" t="s">
        <v>10</v>
      </c>
      <c r="C86" s="13" t="s">
        <v>29</v>
      </c>
      <c r="D86" s="13" t="s">
        <v>35</v>
      </c>
      <c r="E86" s="13" t="s">
        <v>17</v>
      </c>
      <c r="F86" s="20" t="s">
        <v>0</v>
      </c>
      <c r="G86" s="27">
        <f t="shared" si="30"/>
        <v>20500</v>
      </c>
      <c r="H86" s="27">
        <f t="shared" si="30"/>
        <v>-5267</v>
      </c>
      <c r="I86" s="27">
        <f t="shared" si="30"/>
        <v>15233</v>
      </c>
    </row>
    <row r="87" spans="1:9" ht="14.45" customHeight="1">
      <c r="A87" s="7" t="s">
        <v>50</v>
      </c>
      <c r="B87" s="13" t="s">
        <v>10</v>
      </c>
      <c r="C87" s="13" t="s">
        <v>29</v>
      </c>
      <c r="D87" s="13" t="s">
        <v>35</v>
      </c>
      <c r="E87" s="13" t="s">
        <v>51</v>
      </c>
      <c r="F87" s="20" t="s">
        <v>0</v>
      </c>
      <c r="G87" s="27">
        <f t="shared" si="30"/>
        <v>20500</v>
      </c>
      <c r="H87" s="27">
        <f t="shared" si="30"/>
        <v>-5267</v>
      </c>
      <c r="I87" s="27">
        <f t="shared" si="30"/>
        <v>15233</v>
      </c>
    </row>
    <row r="88" spans="1:9" ht="43.35" customHeight="1">
      <c r="A88" s="8" t="s">
        <v>76</v>
      </c>
      <c r="B88" s="39" t="s">
        <v>10</v>
      </c>
      <c r="C88" s="39" t="s">
        <v>29</v>
      </c>
      <c r="D88" s="39" t="s">
        <v>35</v>
      </c>
      <c r="E88" s="39" t="s">
        <v>77</v>
      </c>
      <c r="F88" s="21" t="s">
        <v>0</v>
      </c>
      <c r="G88" s="28">
        <f t="shared" si="30"/>
        <v>20500</v>
      </c>
      <c r="H88" s="28">
        <f t="shared" si="30"/>
        <v>-5267</v>
      </c>
      <c r="I88" s="28">
        <f t="shared" si="30"/>
        <v>15233</v>
      </c>
    </row>
    <row r="89" spans="1:9" ht="28.9" customHeight="1">
      <c r="A89" s="9" t="s">
        <v>40</v>
      </c>
      <c r="B89" s="40" t="s">
        <v>10</v>
      </c>
      <c r="C89" s="40" t="s">
        <v>29</v>
      </c>
      <c r="D89" s="40" t="s">
        <v>35</v>
      </c>
      <c r="E89" s="40" t="s">
        <v>77</v>
      </c>
      <c r="F89" s="22" t="s">
        <v>41</v>
      </c>
      <c r="G89" s="29">
        <f t="shared" si="30"/>
        <v>20500</v>
      </c>
      <c r="H89" s="29">
        <f t="shared" si="30"/>
        <v>-5267</v>
      </c>
      <c r="I89" s="29">
        <f t="shared" si="30"/>
        <v>15233</v>
      </c>
    </row>
    <row r="90" spans="1:9" ht="28.9" customHeight="1">
      <c r="A90" s="9" t="s">
        <v>42</v>
      </c>
      <c r="B90" s="40" t="s">
        <v>10</v>
      </c>
      <c r="C90" s="40" t="s">
        <v>29</v>
      </c>
      <c r="D90" s="40" t="s">
        <v>35</v>
      </c>
      <c r="E90" s="40" t="s">
        <v>77</v>
      </c>
      <c r="F90" s="22" t="s">
        <v>43</v>
      </c>
      <c r="G90" s="29">
        <f t="shared" si="30"/>
        <v>20500</v>
      </c>
      <c r="H90" s="29">
        <f t="shared" si="30"/>
        <v>-5267</v>
      </c>
      <c r="I90" s="29">
        <f t="shared" si="30"/>
        <v>15233</v>
      </c>
    </row>
    <row r="91" spans="1:9" ht="28.9" customHeight="1">
      <c r="A91" s="5" t="s">
        <v>46</v>
      </c>
      <c r="B91" s="40" t="s">
        <v>10</v>
      </c>
      <c r="C91" s="40" t="s">
        <v>29</v>
      </c>
      <c r="D91" s="40" t="s">
        <v>35</v>
      </c>
      <c r="E91" s="40" t="s">
        <v>77</v>
      </c>
      <c r="F91" s="22" t="s">
        <v>47</v>
      </c>
      <c r="G91" s="29">
        <v>20500</v>
      </c>
      <c r="H91" s="29">
        <v>-5267</v>
      </c>
      <c r="I91" s="29">
        <f>G91+H91</f>
        <v>15233</v>
      </c>
    </row>
    <row r="92" spans="1:9" ht="43.35" customHeight="1">
      <c r="A92" s="6" t="s">
        <v>78</v>
      </c>
      <c r="B92" s="38" t="s">
        <v>10</v>
      </c>
      <c r="C92" s="13" t="s">
        <v>29</v>
      </c>
      <c r="D92" s="13" t="s">
        <v>79</v>
      </c>
      <c r="E92" s="13" t="s">
        <v>0</v>
      </c>
      <c r="F92" s="20" t="s">
        <v>0</v>
      </c>
      <c r="G92" s="27">
        <f t="shared" ref="G92:G97" si="31">G93</f>
        <v>700000</v>
      </c>
      <c r="H92" s="27">
        <f t="shared" ref="H92:I97" si="32">H93</f>
        <v>0</v>
      </c>
      <c r="I92" s="27">
        <f t="shared" si="32"/>
        <v>700000</v>
      </c>
    </row>
    <row r="93" spans="1:9" ht="43.35" customHeight="1">
      <c r="A93" s="7" t="s">
        <v>80</v>
      </c>
      <c r="B93" s="13" t="s">
        <v>10</v>
      </c>
      <c r="C93" s="13" t="s">
        <v>29</v>
      </c>
      <c r="D93" s="13" t="s">
        <v>79</v>
      </c>
      <c r="E93" s="13" t="s">
        <v>81</v>
      </c>
      <c r="F93" s="20" t="s">
        <v>0</v>
      </c>
      <c r="G93" s="27">
        <f t="shared" si="31"/>
        <v>700000</v>
      </c>
      <c r="H93" s="27">
        <f t="shared" si="32"/>
        <v>0</v>
      </c>
      <c r="I93" s="27">
        <f t="shared" si="32"/>
        <v>700000</v>
      </c>
    </row>
    <row r="94" spans="1:9" ht="43.35" customHeight="1">
      <c r="A94" s="7" t="s">
        <v>82</v>
      </c>
      <c r="B94" s="13" t="s">
        <v>10</v>
      </c>
      <c r="C94" s="13" t="s">
        <v>29</v>
      </c>
      <c r="D94" s="13" t="s">
        <v>79</v>
      </c>
      <c r="E94" s="13" t="s">
        <v>83</v>
      </c>
      <c r="F94" s="20" t="s">
        <v>0</v>
      </c>
      <c r="G94" s="27">
        <f t="shared" si="31"/>
        <v>700000</v>
      </c>
      <c r="H94" s="27">
        <f t="shared" si="32"/>
        <v>0</v>
      </c>
      <c r="I94" s="27">
        <f t="shared" si="32"/>
        <v>700000</v>
      </c>
    </row>
    <row r="95" spans="1:9" ht="43.35" customHeight="1">
      <c r="A95" s="8" t="s">
        <v>84</v>
      </c>
      <c r="B95" s="39" t="s">
        <v>10</v>
      </c>
      <c r="C95" s="39" t="s">
        <v>29</v>
      </c>
      <c r="D95" s="39" t="s">
        <v>79</v>
      </c>
      <c r="E95" s="39" t="s">
        <v>85</v>
      </c>
      <c r="F95" s="21" t="s">
        <v>0</v>
      </c>
      <c r="G95" s="28">
        <f t="shared" si="31"/>
        <v>700000</v>
      </c>
      <c r="H95" s="28">
        <f t="shared" si="32"/>
        <v>0</v>
      </c>
      <c r="I95" s="28">
        <f t="shared" si="32"/>
        <v>700000</v>
      </c>
    </row>
    <row r="96" spans="1:9" ht="28.9" customHeight="1">
      <c r="A96" s="9" t="s">
        <v>40</v>
      </c>
      <c r="B96" s="40" t="s">
        <v>10</v>
      </c>
      <c r="C96" s="40" t="s">
        <v>29</v>
      </c>
      <c r="D96" s="40" t="s">
        <v>79</v>
      </c>
      <c r="E96" s="40" t="s">
        <v>85</v>
      </c>
      <c r="F96" s="22" t="s">
        <v>41</v>
      </c>
      <c r="G96" s="29">
        <f t="shared" si="31"/>
        <v>700000</v>
      </c>
      <c r="H96" s="29">
        <f t="shared" si="32"/>
        <v>0</v>
      </c>
      <c r="I96" s="29">
        <f t="shared" si="32"/>
        <v>700000</v>
      </c>
    </row>
    <row r="97" spans="1:9" ht="28.9" customHeight="1">
      <c r="A97" s="9" t="s">
        <v>42</v>
      </c>
      <c r="B97" s="40" t="s">
        <v>10</v>
      </c>
      <c r="C97" s="40" t="s">
        <v>29</v>
      </c>
      <c r="D97" s="40" t="s">
        <v>79</v>
      </c>
      <c r="E97" s="40" t="s">
        <v>85</v>
      </c>
      <c r="F97" s="22" t="s">
        <v>43</v>
      </c>
      <c r="G97" s="29">
        <f t="shared" si="31"/>
        <v>700000</v>
      </c>
      <c r="H97" s="29">
        <f t="shared" si="32"/>
        <v>0</v>
      </c>
      <c r="I97" s="29">
        <f t="shared" si="32"/>
        <v>700000</v>
      </c>
    </row>
    <row r="98" spans="1:9" ht="28.9" customHeight="1">
      <c r="A98" s="5" t="s">
        <v>46</v>
      </c>
      <c r="B98" s="40" t="s">
        <v>10</v>
      </c>
      <c r="C98" s="40" t="s">
        <v>29</v>
      </c>
      <c r="D98" s="40" t="s">
        <v>79</v>
      </c>
      <c r="E98" s="40" t="s">
        <v>85</v>
      </c>
      <c r="F98" s="22" t="s">
        <v>47</v>
      </c>
      <c r="G98" s="29">
        <v>700000</v>
      </c>
      <c r="H98" s="29">
        <v>0</v>
      </c>
      <c r="I98" s="29">
        <f>G98+H98</f>
        <v>700000</v>
      </c>
    </row>
    <row r="99" spans="1:9" ht="14.45" customHeight="1">
      <c r="A99" s="6" t="s">
        <v>86</v>
      </c>
      <c r="B99" s="38" t="s">
        <v>10</v>
      </c>
      <c r="C99" s="13" t="s">
        <v>35</v>
      </c>
      <c r="D99" s="13" t="s">
        <v>0</v>
      </c>
      <c r="E99" s="13" t="s">
        <v>0</v>
      </c>
      <c r="F99" s="20" t="s">
        <v>0</v>
      </c>
      <c r="G99" s="27">
        <f>G100+G115+G128</f>
        <v>307258.59999999998</v>
      </c>
      <c r="H99" s="27">
        <f t="shared" ref="H99:I99" si="33">H100+H115+H128</f>
        <v>3191359.35</v>
      </c>
      <c r="I99" s="27">
        <f t="shared" si="33"/>
        <v>3498617.95</v>
      </c>
    </row>
    <row r="100" spans="1:9" ht="14.45" customHeight="1">
      <c r="A100" s="6" t="s">
        <v>164</v>
      </c>
      <c r="B100" s="38">
        <v>806</v>
      </c>
      <c r="C100" s="15" t="s">
        <v>35</v>
      </c>
      <c r="D100" s="15" t="s">
        <v>103</v>
      </c>
      <c r="E100" s="13"/>
      <c r="F100" s="23"/>
      <c r="G100" s="27">
        <f>G101+G106</f>
        <v>103713.60000000001</v>
      </c>
      <c r="H100" s="27">
        <f>H101+H106</f>
        <v>190650</v>
      </c>
      <c r="I100" s="27">
        <f>I101+I106</f>
        <v>294363.59999999998</v>
      </c>
    </row>
    <row r="101" spans="1:9" ht="14.45" hidden="1" customHeight="1">
      <c r="A101" s="10" t="s">
        <v>165</v>
      </c>
      <c r="B101" s="38">
        <v>806</v>
      </c>
      <c r="C101" s="15" t="s">
        <v>35</v>
      </c>
      <c r="D101" s="15" t="s">
        <v>103</v>
      </c>
      <c r="E101" s="15" t="s">
        <v>168</v>
      </c>
      <c r="F101" s="23"/>
      <c r="G101" s="27">
        <f>G102</f>
        <v>0</v>
      </c>
      <c r="H101" s="27">
        <f t="shared" ref="H101:I104" si="34">H102</f>
        <v>0</v>
      </c>
      <c r="I101" s="27">
        <f t="shared" si="34"/>
        <v>0</v>
      </c>
    </row>
    <row r="102" spans="1:9" ht="59.25" hidden="1" customHeight="1">
      <c r="A102" s="11" t="s">
        <v>166</v>
      </c>
      <c r="B102" s="41">
        <v>806</v>
      </c>
      <c r="C102" s="14" t="s">
        <v>35</v>
      </c>
      <c r="D102" s="14" t="s">
        <v>103</v>
      </c>
      <c r="E102" s="14" t="s">
        <v>167</v>
      </c>
      <c r="F102" s="24"/>
      <c r="G102" s="30">
        <f>G103</f>
        <v>0</v>
      </c>
      <c r="H102" s="30">
        <f t="shared" si="34"/>
        <v>0</v>
      </c>
      <c r="I102" s="30">
        <f t="shared" si="34"/>
        <v>0</v>
      </c>
    </row>
    <row r="103" spans="1:9" ht="14.45" hidden="1" customHeight="1">
      <c r="A103" s="9" t="s">
        <v>40</v>
      </c>
      <c r="B103" s="42">
        <v>806</v>
      </c>
      <c r="C103" s="16" t="s">
        <v>35</v>
      </c>
      <c r="D103" s="16" t="s">
        <v>103</v>
      </c>
      <c r="E103" s="16" t="s">
        <v>167</v>
      </c>
      <c r="F103" s="25" t="s">
        <v>41</v>
      </c>
      <c r="G103" s="31">
        <f>G104</f>
        <v>0</v>
      </c>
      <c r="H103" s="31">
        <f t="shared" si="34"/>
        <v>0</v>
      </c>
      <c r="I103" s="31">
        <f t="shared" si="34"/>
        <v>0</v>
      </c>
    </row>
    <row r="104" spans="1:9" ht="14.45" hidden="1" customHeight="1">
      <c r="A104" s="9" t="s">
        <v>42</v>
      </c>
      <c r="B104" s="42">
        <v>806</v>
      </c>
      <c r="C104" s="16" t="s">
        <v>35</v>
      </c>
      <c r="D104" s="16" t="s">
        <v>103</v>
      </c>
      <c r="E104" s="16" t="s">
        <v>167</v>
      </c>
      <c r="F104" s="25" t="s">
        <v>43</v>
      </c>
      <c r="G104" s="31">
        <f>G105</f>
        <v>0</v>
      </c>
      <c r="H104" s="31">
        <f t="shared" si="34"/>
        <v>0</v>
      </c>
      <c r="I104" s="31">
        <f t="shared" si="34"/>
        <v>0</v>
      </c>
    </row>
    <row r="105" spans="1:9" ht="14.45" hidden="1" customHeight="1">
      <c r="A105" s="12" t="s">
        <v>46</v>
      </c>
      <c r="B105" s="42">
        <v>806</v>
      </c>
      <c r="C105" s="16" t="s">
        <v>35</v>
      </c>
      <c r="D105" s="16" t="s">
        <v>103</v>
      </c>
      <c r="E105" s="16" t="s">
        <v>167</v>
      </c>
      <c r="F105" s="25" t="s">
        <v>47</v>
      </c>
      <c r="G105" s="31"/>
      <c r="H105" s="29"/>
      <c r="I105" s="29">
        <f>G105+H105</f>
        <v>0</v>
      </c>
    </row>
    <row r="106" spans="1:9" s="49" customFormat="1" ht="14.45" customHeight="1">
      <c r="A106" s="10" t="s">
        <v>165</v>
      </c>
      <c r="B106" s="38">
        <v>806</v>
      </c>
      <c r="C106" s="15" t="s">
        <v>35</v>
      </c>
      <c r="D106" s="15" t="s">
        <v>103</v>
      </c>
      <c r="E106" s="13" t="s">
        <v>192</v>
      </c>
      <c r="F106" s="23"/>
      <c r="G106" s="31">
        <f>G107+G111</f>
        <v>103713.60000000001</v>
      </c>
      <c r="H106" s="31">
        <f>H107+H111</f>
        <v>190650</v>
      </c>
      <c r="I106" s="31">
        <f t="shared" ref="I106" si="35">I107+I111</f>
        <v>294363.59999999998</v>
      </c>
    </row>
    <row r="107" spans="1:9" s="49" customFormat="1" ht="14.45" customHeight="1">
      <c r="A107" s="11" t="s">
        <v>166</v>
      </c>
      <c r="B107" s="41">
        <v>806</v>
      </c>
      <c r="C107" s="14" t="s">
        <v>35</v>
      </c>
      <c r="D107" s="14" t="s">
        <v>103</v>
      </c>
      <c r="E107" s="39" t="s">
        <v>193</v>
      </c>
      <c r="F107" s="24"/>
      <c r="G107" s="31">
        <f>G108</f>
        <v>81600</v>
      </c>
      <c r="H107" s="31">
        <f t="shared" ref="H107:I109" si="36">H108</f>
        <v>0</v>
      </c>
      <c r="I107" s="31">
        <f t="shared" si="36"/>
        <v>81600</v>
      </c>
    </row>
    <row r="108" spans="1:9" s="49" customFormat="1" ht="14.45" customHeight="1">
      <c r="A108" s="9" t="s">
        <v>40</v>
      </c>
      <c r="B108" s="42">
        <v>806</v>
      </c>
      <c r="C108" s="16" t="s">
        <v>35</v>
      </c>
      <c r="D108" s="16" t="s">
        <v>103</v>
      </c>
      <c r="E108" s="16" t="s">
        <v>193</v>
      </c>
      <c r="F108" s="25" t="s">
        <v>41</v>
      </c>
      <c r="G108" s="31">
        <f>G109</f>
        <v>81600</v>
      </c>
      <c r="H108" s="31">
        <f t="shared" si="36"/>
        <v>0</v>
      </c>
      <c r="I108" s="31">
        <f t="shared" si="36"/>
        <v>81600</v>
      </c>
    </row>
    <row r="109" spans="1:9" s="49" customFormat="1" ht="14.45" customHeight="1">
      <c r="A109" s="9" t="s">
        <v>42</v>
      </c>
      <c r="B109" s="42">
        <v>806</v>
      </c>
      <c r="C109" s="16" t="s">
        <v>35</v>
      </c>
      <c r="D109" s="16" t="s">
        <v>103</v>
      </c>
      <c r="E109" s="16" t="s">
        <v>193</v>
      </c>
      <c r="F109" s="25" t="s">
        <v>43</v>
      </c>
      <c r="G109" s="31">
        <f>G110</f>
        <v>81600</v>
      </c>
      <c r="H109" s="31">
        <f t="shared" si="36"/>
        <v>0</v>
      </c>
      <c r="I109" s="31">
        <f t="shared" si="36"/>
        <v>81600</v>
      </c>
    </row>
    <row r="110" spans="1:9" s="49" customFormat="1" ht="14.45" customHeight="1">
      <c r="A110" s="12" t="s">
        <v>46</v>
      </c>
      <c r="B110" s="42">
        <v>806</v>
      </c>
      <c r="C110" s="16" t="s">
        <v>35</v>
      </c>
      <c r="D110" s="16" t="s">
        <v>103</v>
      </c>
      <c r="E110" s="16" t="s">
        <v>193</v>
      </c>
      <c r="F110" s="25" t="s">
        <v>47</v>
      </c>
      <c r="G110" s="31">
        <v>81600</v>
      </c>
      <c r="H110" s="29"/>
      <c r="I110" s="29">
        <f>G110+H110</f>
        <v>81600</v>
      </c>
    </row>
    <row r="111" spans="1:9" s="50" customFormat="1" ht="14.45" customHeight="1">
      <c r="A111" s="48" t="s">
        <v>194</v>
      </c>
      <c r="B111" s="52" t="s">
        <v>10</v>
      </c>
      <c r="C111" s="39" t="s">
        <v>35</v>
      </c>
      <c r="D111" s="39" t="s">
        <v>103</v>
      </c>
      <c r="E111" s="39" t="s">
        <v>195</v>
      </c>
      <c r="F111" s="53"/>
      <c r="G111" s="28">
        <f>G112</f>
        <v>22113.599999999999</v>
      </c>
      <c r="H111" s="28">
        <f t="shared" ref="H111:I113" si="37">H112</f>
        <v>190650</v>
      </c>
      <c r="I111" s="28">
        <f t="shared" si="37"/>
        <v>212763.6</v>
      </c>
    </row>
    <row r="112" spans="1:9" s="50" customFormat="1" ht="14.45" customHeight="1">
      <c r="A112" s="12" t="s">
        <v>40</v>
      </c>
      <c r="B112" s="42" t="s">
        <v>10</v>
      </c>
      <c r="C112" s="16" t="s">
        <v>35</v>
      </c>
      <c r="D112" s="16" t="s">
        <v>103</v>
      </c>
      <c r="E112" s="16" t="s">
        <v>195</v>
      </c>
      <c r="F112" s="25" t="s">
        <v>41</v>
      </c>
      <c r="G112" s="31">
        <f>G113</f>
        <v>22113.599999999999</v>
      </c>
      <c r="H112" s="31">
        <f t="shared" si="37"/>
        <v>190650</v>
      </c>
      <c r="I112" s="31">
        <f t="shared" si="37"/>
        <v>212763.6</v>
      </c>
    </row>
    <row r="113" spans="1:9" s="50" customFormat="1" ht="14.45" customHeight="1">
      <c r="A113" s="12" t="s">
        <v>42</v>
      </c>
      <c r="B113" s="42" t="s">
        <v>10</v>
      </c>
      <c r="C113" s="16" t="s">
        <v>35</v>
      </c>
      <c r="D113" s="16" t="s">
        <v>103</v>
      </c>
      <c r="E113" s="16" t="s">
        <v>195</v>
      </c>
      <c r="F113" s="25" t="s">
        <v>43</v>
      </c>
      <c r="G113" s="31">
        <f>G114</f>
        <v>22113.599999999999</v>
      </c>
      <c r="H113" s="31">
        <f t="shared" si="37"/>
        <v>190650</v>
      </c>
      <c r="I113" s="31">
        <f t="shared" si="37"/>
        <v>212763.6</v>
      </c>
    </row>
    <row r="114" spans="1:9" s="50" customFormat="1" ht="14.45" customHeight="1">
      <c r="A114" s="12" t="s">
        <v>46</v>
      </c>
      <c r="B114" s="42" t="s">
        <v>10</v>
      </c>
      <c r="C114" s="16" t="s">
        <v>35</v>
      </c>
      <c r="D114" s="16" t="s">
        <v>103</v>
      </c>
      <c r="E114" s="16" t="s">
        <v>195</v>
      </c>
      <c r="F114" s="25" t="s">
        <v>47</v>
      </c>
      <c r="G114" s="31">
        <v>22113.599999999999</v>
      </c>
      <c r="H114" s="29">
        <v>190650</v>
      </c>
      <c r="I114" s="29">
        <f>G114+H114</f>
        <v>212763.6</v>
      </c>
    </row>
    <row r="115" spans="1:9" ht="14.45" customHeight="1">
      <c r="A115" s="6" t="s">
        <v>87</v>
      </c>
      <c r="B115" s="38" t="s">
        <v>10</v>
      </c>
      <c r="C115" s="13" t="s">
        <v>35</v>
      </c>
      <c r="D115" s="13" t="s">
        <v>79</v>
      </c>
      <c r="E115" s="13" t="s">
        <v>0</v>
      </c>
      <c r="F115" s="20" t="s">
        <v>0</v>
      </c>
      <c r="G115" s="27">
        <f t="shared" ref="G115:I120" si="38">G116</f>
        <v>153145</v>
      </c>
      <c r="H115" s="27">
        <f t="shared" si="38"/>
        <v>2428000</v>
      </c>
      <c r="I115" s="27">
        <f t="shared" si="38"/>
        <v>2581145</v>
      </c>
    </row>
    <row r="116" spans="1:9" ht="28.9" customHeight="1">
      <c r="A116" s="7" t="s">
        <v>88</v>
      </c>
      <c r="B116" s="13" t="s">
        <v>10</v>
      </c>
      <c r="C116" s="13" t="s">
        <v>35</v>
      </c>
      <c r="D116" s="13" t="s">
        <v>79</v>
      </c>
      <c r="E116" s="13" t="s">
        <v>89</v>
      </c>
      <c r="F116" s="20" t="s">
        <v>0</v>
      </c>
      <c r="G116" s="27">
        <f>G117</f>
        <v>153145</v>
      </c>
      <c r="H116" s="27">
        <f t="shared" si="38"/>
        <v>2428000</v>
      </c>
      <c r="I116" s="27">
        <f t="shared" si="38"/>
        <v>2581145</v>
      </c>
    </row>
    <row r="117" spans="1:9" ht="14.45" customHeight="1">
      <c r="A117" s="7" t="s">
        <v>90</v>
      </c>
      <c r="B117" s="13" t="s">
        <v>10</v>
      </c>
      <c r="C117" s="13" t="s">
        <v>35</v>
      </c>
      <c r="D117" s="13" t="s">
        <v>79</v>
      </c>
      <c r="E117" s="13" t="s">
        <v>91</v>
      </c>
      <c r="F117" s="20" t="s">
        <v>0</v>
      </c>
      <c r="G117" s="27">
        <f>G118+G122</f>
        <v>153145</v>
      </c>
      <c r="H117" s="27">
        <f t="shared" ref="H117:I117" si="39">H118+H122</f>
        <v>2428000</v>
      </c>
      <c r="I117" s="27">
        <f t="shared" si="39"/>
        <v>2581145</v>
      </c>
    </row>
    <row r="118" spans="1:9" ht="14.45" customHeight="1">
      <c r="A118" s="8" t="s">
        <v>92</v>
      </c>
      <c r="B118" s="39" t="s">
        <v>10</v>
      </c>
      <c r="C118" s="39" t="s">
        <v>35</v>
      </c>
      <c r="D118" s="39" t="s">
        <v>79</v>
      </c>
      <c r="E118" s="39" t="s">
        <v>93</v>
      </c>
      <c r="F118" s="21" t="s">
        <v>0</v>
      </c>
      <c r="G118" s="28">
        <f t="shared" si="38"/>
        <v>153145</v>
      </c>
      <c r="H118" s="28">
        <f t="shared" si="38"/>
        <v>1946855</v>
      </c>
      <c r="I118" s="28">
        <f t="shared" si="38"/>
        <v>2100000</v>
      </c>
    </row>
    <row r="119" spans="1:9" ht="28.9" customHeight="1">
      <c r="A119" s="9" t="s">
        <v>40</v>
      </c>
      <c r="B119" s="40" t="s">
        <v>10</v>
      </c>
      <c r="C119" s="40" t="s">
        <v>35</v>
      </c>
      <c r="D119" s="40" t="s">
        <v>79</v>
      </c>
      <c r="E119" s="40" t="s">
        <v>93</v>
      </c>
      <c r="F119" s="22" t="s">
        <v>41</v>
      </c>
      <c r="G119" s="29">
        <f t="shared" si="38"/>
        <v>153145</v>
      </c>
      <c r="H119" s="29">
        <f t="shared" si="38"/>
        <v>1946855</v>
      </c>
      <c r="I119" s="29">
        <f t="shared" si="38"/>
        <v>2100000</v>
      </c>
    </row>
    <row r="120" spans="1:9" ht="28.9" customHeight="1">
      <c r="A120" s="9" t="s">
        <v>42</v>
      </c>
      <c r="B120" s="40" t="s">
        <v>10</v>
      </c>
      <c r="C120" s="40" t="s">
        <v>35</v>
      </c>
      <c r="D120" s="40" t="s">
        <v>79</v>
      </c>
      <c r="E120" s="40" t="s">
        <v>93</v>
      </c>
      <c r="F120" s="22" t="s">
        <v>43</v>
      </c>
      <c r="G120" s="29">
        <f t="shared" si="38"/>
        <v>153145</v>
      </c>
      <c r="H120" s="29">
        <f t="shared" si="38"/>
        <v>1946855</v>
      </c>
      <c r="I120" s="29">
        <f t="shared" si="38"/>
        <v>2100000</v>
      </c>
    </row>
    <row r="121" spans="1:9" ht="28.9" customHeight="1">
      <c r="A121" s="5" t="s">
        <v>46</v>
      </c>
      <c r="B121" s="40" t="s">
        <v>10</v>
      </c>
      <c r="C121" s="40" t="s">
        <v>35</v>
      </c>
      <c r="D121" s="40" t="s">
        <v>79</v>
      </c>
      <c r="E121" s="40" t="s">
        <v>93</v>
      </c>
      <c r="F121" s="22" t="s">
        <v>47</v>
      </c>
      <c r="G121" s="29">
        <v>153145</v>
      </c>
      <c r="H121" s="29">
        <f>1239013.6+600000-153145+260986.4</f>
        <v>1946855</v>
      </c>
      <c r="I121" s="29">
        <f>G121+H121</f>
        <v>2100000</v>
      </c>
    </row>
    <row r="122" spans="1:9" s="51" customFormat="1" ht="28.9" customHeight="1">
      <c r="A122" s="4" t="s">
        <v>199</v>
      </c>
      <c r="B122" s="13" t="s">
        <v>10</v>
      </c>
      <c r="C122" s="13" t="s">
        <v>35</v>
      </c>
      <c r="D122" s="13" t="s">
        <v>79</v>
      </c>
      <c r="E122" s="56" t="s">
        <v>91</v>
      </c>
      <c r="F122" s="56"/>
      <c r="G122" s="27">
        <f>G123</f>
        <v>0</v>
      </c>
      <c r="H122" s="27">
        <f>H123+H126</f>
        <v>481145</v>
      </c>
      <c r="I122" s="27">
        <f>I123+I126</f>
        <v>481145</v>
      </c>
    </row>
    <row r="123" spans="1:9" s="51" customFormat="1" ht="28.9" customHeight="1">
      <c r="A123" s="32" t="s">
        <v>40</v>
      </c>
      <c r="B123" s="16" t="s">
        <v>10</v>
      </c>
      <c r="C123" s="16" t="s">
        <v>35</v>
      </c>
      <c r="D123" s="16" t="s">
        <v>79</v>
      </c>
      <c r="E123" s="57" t="s">
        <v>200</v>
      </c>
      <c r="F123" s="57" t="s">
        <v>41</v>
      </c>
      <c r="G123" s="29">
        <f>G124</f>
        <v>0</v>
      </c>
      <c r="H123" s="29">
        <f t="shared" ref="H123:I124" si="40">H124</f>
        <v>328000</v>
      </c>
      <c r="I123" s="29">
        <f t="shared" si="40"/>
        <v>328000</v>
      </c>
    </row>
    <row r="124" spans="1:9" s="51" customFormat="1" ht="28.9" customHeight="1">
      <c r="A124" s="32" t="s">
        <v>42</v>
      </c>
      <c r="B124" s="16" t="s">
        <v>10</v>
      </c>
      <c r="C124" s="16" t="s">
        <v>35</v>
      </c>
      <c r="D124" s="16" t="s">
        <v>79</v>
      </c>
      <c r="E124" s="57" t="s">
        <v>200</v>
      </c>
      <c r="F124" s="57" t="s">
        <v>43</v>
      </c>
      <c r="G124" s="29">
        <f>G125</f>
        <v>0</v>
      </c>
      <c r="H124" s="29">
        <f t="shared" si="40"/>
        <v>328000</v>
      </c>
      <c r="I124" s="29">
        <f t="shared" si="40"/>
        <v>328000</v>
      </c>
    </row>
    <row r="125" spans="1:9" s="51" customFormat="1" ht="28.9" customHeight="1">
      <c r="A125" s="12" t="s">
        <v>46</v>
      </c>
      <c r="B125" s="16" t="s">
        <v>10</v>
      </c>
      <c r="C125" s="16" t="s">
        <v>35</v>
      </c>
      <c r="D125" s="16" t="s">
        <v>79</v>
      </c>
      <c r="E125" s="57" t="s">
        <v>200</v>
      </c>
      <c r="F125" s="57" t="s">
        <v>47</v>
      </c>
      <c r="G125" s="29"/>
      <c r="H125" s="29">
        <f>328000</f>
        <v>328000</v>
      </c>
      <c r="I125" s="29">
        <f>G125+H125</f>
        <v>328000</v>
      </c>
    </row>
    <row r="126" spans="1:9" s="51" customFormat="1" ht="28.9" customHeight="1">
      <c r="A126" s="12" t="s">
        <v>46</v>
      </c>
      <c r="B126" s="16" t="s">
        <v>10</v>
      </c>
      <c r="C126" s="16" t="s">
        <v>35</v>
      </c>
      <c r="D126" s="16" t="s">
        <v>79</v>
      </c>
      <c r="E126" s="57" t="s">
        <v>201</v>
      </c>
      <c r="F126" s="57" t="s">
        <v>47</v>
      </c>
      <c r="G126" s="29"/>
      <c r="H126" s="29">
        <v>153145</v>
      </c>
      <c r="I126" s="29">
        <f>G126+H126</f>
        <v>153145</v>
      </c>
    </row>
    <row r="127" spans="1:9" s="51" customFormat="1" ht="15" customHeight="1">
      <c r="A127" s="6" t="s">
        <v>94</v>
      </c>
      <c r="B127" s="40"/>
      <c r="C127" s="40"/>
      <c r="D127" s="40"/>
      <c r="E127" s="40"/>
      <c r="F127" s="22"/>
      <c r="G127" s="29"/>
      <c r="H127" s="29"/>
      <c r="I127" s="29"/>
    </row>
    <row r="128" spans="1:9" ht="14.45" customHeight="1">
      <c r="A128" s="7" t="s">
        <v>96</v>
      </c>
      <c r="B128" s="38" t="s">
        <v>10</v>
      </c>
      <c r="C128" s="13" t="s">
        <v>35</v>
      </c>
      <c r="D128" s="13" t="s">
        <v>95</v>
      </c>
      <c r="E128" s="13" t="s">
        <v>0</v>
      </c>
      <c r="F128" s="20" t="s">
        <v>0</v>
      </c>
      <c r="G128" s="27">
        <f t="shared" ref="G128:G133" si="41">G129</f>
        <v>50400</v>
      </c>
      <c r="H128" s="27">
        <f t="shared" ref="H128:I133" si="42">H129</f>
        <v>572709.35</v>
      </c>
      <c r="I128" s="27">
        <f t="shared" si="42"/>
        <v>623109.35</v>
      </c>
    </row>
    <row r="129" spans="1:9" ht="14.45" customHeight="1">
      <c r="A129" s="7" t="s">
        <v>98</v>
      </c>
      <c r="B129" s="13" t="s">
        <v>10</v>
      </c>
      <c r="C129" s="13" t="s">
        <v>35</v>
      </c>
      <c r="D129" s="13" t="s">
        <v>95</v>
      </c>
      <c r="E129" s="13" t="s">
        <v>97</v>
      </c>
      <c r="F129" s="20" t="s">
        <v>0</v>
      </c>
      <c r="G129" s="27">
        <f t="shared" si="41"/>
        <v>50400</v>
      </c>
      <c r="H129" s="27">
        <f t="shared" si="42"/>
        <v>572709.35</v>
      </c>
      <c r="I129" s="27">
        <f t="shared" si="42"/>
        <v>623109.35</v>
      </c>
    </row>
    <row r="130" spans="1:9" ht="14.45" customHeight="1">
      <c r="A130" s="8" t="s">
        <v>100</v>
      </c>
      <c r="B130" s="13" t="s">
        <v>10</v>
      </c>
      <c r="C130" s="13" t="s">
        <v>35</v>
      </c>
      <c r="D130" s="13" t="s">
        <v>95</v>
      </c>
      <c r="E130" s="13" t="s">
        <v>99</v>
      </c>
      <c r="F130" s="20" t="s">
        <v>0</v>
      </c>
      <c r="G130" s="27">
        <f t="shared" si="41"/>
        <v>50400</v>
      </c>
      <c r="H130" s="27">
        <f t="shared" si="42"/>
        <v>572709.35</v>
      </c>
      <c r="I130" s="27">
        <f t="shared" si="42"/>
        <v>623109.35</v>
      </c>
    </row>
    <row r="131" spans="1:9" ht="28.5" customHeight="1">
      <c r="A131" s="9" t="s">
        <v>40</v>
      </c>
      <c r="B131" s="39" t="s">
        <v>10</v>
      </c>
      <c r="C131" s="39" t="s">
        <v>35</v>
      </c>
      <c r="D131" s="39" t="s">
        <v>95</v>
      </c>
      <c r="E131" s="39" t="s">
        <v>101</v>
      </c>
      <c r="F131" s="21" t="s">
        <v>0</v>
      </c>
      <c r="G131" s="28">
        <f t="shared" si="41"/>
        <v>50400</v>
      </c>
      <c r="H131" s="28">
        <f t="shared" si="42"/>
        <v>572709.35</v>
      </c>
      <c r="I131" s="28">
        <f t="shared" si="42"/>
        <v>623109.35</v>
      </c>
    </row>
    <row r="132" spans="1:9" ht="28.9" customHeight="1">
      <c r="A132" s="9" t="s">
        <v>42</v>
      </c>
      <c r="B132" s="40" t="s">
        <v>10</v>
      </c>
      <c r="C132" s="40" t="s">
        <v>35</v>
      </c>
      <c r="D132" s="40" t="s">
        <v>95</v>
      </c>
      <c r="E132" s="40" t="s">
        <v>101</v>
      </c>
      <c r="F132" s="22" t="s">
        <v>41</v>
      </c>
      <c r="G132" s="29">
        <f t="shared" si="41"/>
        <v>50400</v>
      </c>
      <c r="H132" s="29">
        <f t="shared" si="42"/>
        <v>572709.35</v>
      </c>
      <c r="I132" s="29">
        <f t="shared" si="42"/>
        <v>623109.35</v>
      </c>
    </row>
    <row r="133" spans="1:9" ht="28.9" customHeight="1">
      <c r="A133" s="5" t="s">
        <v>46</v>
      </c>
      <c r="B133" s="40" t="s">
        <v>10</v>
      </c>
      <c r="C133" s="40" t="s">
        <v>35</v>
      </c>
      <c r="D133" s="40" t="s">
        <v>95</v>
      </c>
      <c r="E133" s="40" t="s">
        <v>101</v>
      </c>
      <c r="F133" s="22" t="s">
        <v>43</v>
      </c>
      <c r="G133" s="29">
        <f t="shared" si="41"/>
        <v>50400</v>
      </c>
      <c r="H133" s="29">
        <f t="shared" si="42"/>
        <v>572709.35</v>
      </c>
      <c r="I133" s="29">
        <f t="shared" si="42"/>
        <v>623109.35</v>
      </c>
    </row>
    <row r="134" spans="1:9" ht="28.9" customHeight="1">
      <c r="A134" s="58" t="s">
        <v>46</v>
      </c>
      <c r="B134" s="40" t="s">
        <v>10</v>
      </c>
      <c r="C134" s="40" t="s">
        <v>35</v>
      </c>
      <c r="D134" s="40" t="s">
        <v>95</v>
      </c>
      <c r="E134" s="40" t="s">
        <v>101</v>
      </c>
      <c r="F134" s="22" t="s">
        <v>47</v>
      </c>
      <c r="G134" s="29">
        <v>50400</v>
      </c>
      <c r="H134" s="29">
        <v>572709.35</v>
      </c>
      <c r="I134" s="29">
        <f>G134+H134</f>
        <v>623109.35</v>
      </c>
    </row>
    <row r="135" spans="1:9" ht="14.45" customHeight="1">
      <c r="A135" s="6" t="s">
        <v>102</v>
      </c>
      <c r="B135" s="38" t="s">
        <v>10</v>
      </c>
      <c r="C135" s="13" t="s">
        <v>103</v>
      </c>
      <c r="D135" s="13" t="s">
        <v>0</v>
      </c>
      <c r="E135" s="13" t="s">
        <v>0</v>
      </c>
      <c r="F135" s="20" t="s">
        <v>0</v>
      </c>
      <c r="G135" s="27">
        <f>G143+G136</f>
        <v>11091981.969999999</v>
      </c>
      <c r="H135" s="27">
        <f>H143+H136</f>
        <v>2911391</v>
      </c>
      <c r="I135" s="27">
        <f>I143+I136</f>
        <v>14003372.969999999</v>
      </c>
    </row>
    <row r="136" spans="1:9" ht="14.45" customHeight="1">
      <c r="A136" s="6" t="s">
        <v>177</v>
      </c>
      <c r="B136" s="43" t="s">
        <v>10</v>
      </c>
      <c r="C136" s="15" t="s">
        <v>103</v>
      </c>
      <c r="D136" s="15" t="s">
        <v>13</v>
      </c>
      <c r="E136" s="13"/>
      <c r="F136" s="20"/>
      <c r="G136" s="27">
        <f>G137</f>
        <v>4581000</v>
      </c>
      <c r="H136" s="27">
        <f t="shared" ref="H136:I136" si="43">H137</f>
        <v>600000</v>
      </c>
      <c r="I136" s="27">
        <f t="shared" si="43"/>
        <v>5181000</v>
      </c>
    </row>
    <row r="137" spans="1:9" ht="29.25" customHeight="1">
      <c r="A137" s="11" t="s">
        <v>178</v>
      </c>
      <c r="B137" s="43" t="s">
        <v>10</v>
      </c>
      <c r="C137" s="15" t="s">
        <v>103</v>
      </c>
      <c r="D137" s="15" t="s">
        <v>13</v>
      </c>
      <c r="E137" s="13" t="s">
        <v>179</v>
      </c>
      <c r="F137" s="20"/>
      <c r="G137" s="27">
        <f>G138</f>
        <v>4581000</v>
      </c>
      <c r="H137" s="27">
        <f t="shared" ref="H137:I139" si="44">H138</f>
        <v>600000</v>
      </c>
      <c r="I137" s="27">
        <f t="shared" si="44"/>
        <v>5181000</v>
      </c>
    </row>
    <row r="138" spans="1:9" ht="29.25" customHeight="1">
      <c r="A138" s="9" t="s">
        <v>40</v>
      </c>
      <c r="B138" s="41" t="s">
        <v>10</v>
      </c>
      <c r="C138" s="14" t="s">
        <v>103</v>
      </c>
      <c r="D138" s="14" t="s">
        <v>13</v>
      </c>
      <c r="E138" s="39" t="s">
        <v>180</v>
      </c>
      <c r="F138" s="45"/>
      <c r="G138" s="30">
        <f>G139</f>
        <v>4581000</v>
      </c>
      <c r="H138" s="30">
        <f t="shared" si="44"/>
        <v>600000</v>
      </c>
      <c r="I138" s="30">
        <f t="shared" si="44"/>
        <v>5181000</v>
      </c>
    </row>
    <row r="139" spans="1:9" ht="30" customHeight="1">
      <c r="A139" s="9" t="s">
        <v>42</v>
      </c>
      <c r="B139" s="42" t="s">
        <v>10</v>
      </c>
      <c r="C139" s="16" t="s">
        <v>103</v>
      </c>
      <c r="D139" s="16" t="s">
        <v>13</v>
      </c>
      <c r="E139" s="16" t="s">
        <v>180</v>
      </c>
      <c r="F139" s="44">
        <v>200</v>
      </c>
      <c r="G139" s="31">
        <f>G140</f>
        <v>4581000</v>
      </c>
      <c r="H139" s="31">
        <f t="shared" si="44"/>
        <v>600000</v>
      </c>
      <c r="I139" s="31">
        <f t="shared" si="44"/>
        <v>5181000</v>
      </c>
    </row>
    <row r="140" spans="1:9" ht="30.75" customHeight="1">
      <c r="A140" s="32" t="s">
        <v>46</v>
      </c>
      <c r="B140" s="42" t="s">
        <v>10</v>
      </c>
      <c r="C140" s="16" t="s">
        <v>103</v>
      </c>
      <c r="D140" s="16" t="s">
        <v>13</v>
      </c>
      <c r="E140" s="16" t="s">
        <v>180</v>
      </c>
      <c r="F140" s="44">
        <v>240</v>
      </c>
      <c r="G140" s="31">
        <f>G141+G142</f>
        <v>4581000</v>
      </c>
      <c r="H140" s="31">
        <f t="shared" ref="H140:I140" si="45">H141+H142</f>
        <v>600000</v>
      </c>
      <c r="I140" s="31">
        <f t="shared" si="45"/>
        <v>5181000</v>
      </c>
    </row>
    <row r="141" spans="1:9" ht="43.5" customHeight="1">
      <c r="A141" s="58" t="s">
        <v>174</v>
      </c>
      <c r="B141" s="42" t="s">
        <v>10</v>
      </c>
      <c r="C141" s="16" t="s">
        <v>103</v>
      </c>
      <c r="D141" s="16" t="s">
        <v>13</v>
      </c>
      <c r="E141" s="16" t="s">
        <v>180</v>
      </c>
      <c r="F141" s="44">
        <v>243</v>
      </c>
      <c r="G141" s="31">
        <v>4581000</v>
      </c>
      <c r="H141" s="31"/>
      <c r="I141" s="31">
        <f>G141+H141</f>
        <v>4581000</v>
      </c>
    </row>
    <row r="142" spans="1:9" s="54" customFormat="1" ht="31.5" customHeight="1">
      <c r="A142" s="58" t="s">
        <v>46</v>
      </c>
      <c r="B142" s="42" t="s">
        <v>10</v>
      </c>
      <c r="C142" s="16" t="s">
        <v>103</v>
      </c>
      <c r="D142" s="16" t="s">
        <v>13</v>
      </c>
      <c r="E142" s="16" t="s">
        <v>180</v>
      </c>
      <c r="F142" s="44">
        <v>244</v>
      </c>
      <c r="G142" s="31"/>
      <c r="H142" s="31">
        <v>600000</v>
      </c>
      <c r="I142" s="31">
        <f>G142+H142</f>
        <v>600000</v>
      </c>
    </row>
    <row r="143" spans="1:9" ht="14.45" customHeight="1">
      <c r="A143" s="7" t="s">
        <v>104</v>
      </c>
      <c r="B143" s="38" t="s">
        <v>10</v>
      </c>
      <c r="C143" s="13" t="s">
        <v>103</v>
      </c>
      <c r="D143" s="13" t="s">
        <v>29</v>
      </c>
      <c r="E143" s="13" t="s">
        <v>0</v>
      </c>
      <c r="F143" s="20" t="s">
        <v>0</v>
      </c>
      <c r="G143" s="27">
        <f>G144+G171</f>
        <v>6510981.9699999997</v>
      </c>
      <c r="H143" s="27">
        <f t="shared" ref="H143:I143" si="46">H144+H171</f>
        <v>2311391</v>
      </c>
      <c r="I143" s="27">
        <f t="shared" si="46"/>
        <v>8822372.9699999988</v>
      </c>
    </row>
    <row r="144" spans="1:9" ht="29.25" customHeight="1">
      <c r="A144" s="7" t="s">
        <v>106</v>
      </c>
      <c r="B144" s="13" t="s">
        <v>10</v>
      </c>
      <c r="C144" s="13" t="s">
        <v>103</v>
      </c>
      <c r="D144" s="13" t="s">
        <v>29</v>
      </c>
      <c r="E144" s="13" t="s">
        <v>105</v>
      </c>
      <c r="F144" s="20" t="s">
        <v>0</v>
      </c>
      <c r="G144" s="27">
        <f>G145</f>
        <v>5710981.9699999997</v>
      </c>
      <c r="H144" s="27">
        <f t="shared" ref="H144:I144" si="47">H145</f>
        <v>3111391</v>
      </c>
      <c r="I144" s="27">
        <f t="shared" si="47"/>
        <v>8822372.9699999988</v>
      </c>
    </row>
    <row r="145" spans="1:9" ht="25.5" customHeight="1">
      <c r="A145" s="8" t="s">
        <v>108</v>
      </c>
      <c r="B145" s="13" t="s">
        <v>10</v>
      </c>
      <c r="C145" s="13" t="s">
        <v>103</v>
      </c>
      <c r="D145" s="13" t="s">
        <v>29</v>
      </c>
      <c r="E145" s="13" t="s">
        <v>107</v>
      </c>
      <c r="F145" s="20" t="s">
        <v>0</v>
      </c>
      <c r="G145" s="27">
        <f>G146+G150+G158+G163+G167+G154</f>
        <v>5710981.9699999997</v>
      </c>
      <c r="H145" s="27">
        <f t="shared" ref="H145:I145" si="48">H146+H150+H158+H163+H167+H154</f>
        <v>3111391</v>
      </c>
      <c r="I145" s="27">
        <f t="shared" si="48"/>
        <v>8822372.9699999988</v>
      </c>
    </row>
    <row r="146" spans="1:9" ht="14.45" customHeight="1">
      <c r="A146" s="9" t="s">
        <v>40</v>
      </c>
      <c r="B146" s="39" t="s">
        <v>10</v>
      </c>
      <c r="C146" s="39" t="s">
        <v>103</v>
      </c>
      <c r="D146" s="39" t="s">
        <v>29</v>
      </c>
      <c r="E146" s="39" t="s">
        <v>109</v>
      </c>
      <c r="F146" s="21" t="s">
        <v>0</v>
      </c>
      <c r="G146" s="28">
        <f>G147</f>
        <v>1300000</v>
      </c>
      <c r="H146" s="28">
        <f t="shared" ref="H146:I148" si="49">H147</f>
        <v>0</v>
      </c>
      <c r="I146" s="28">
        <f t="shared" si="49"/>
        <v>1300000</v>
      </c>
    </row>
    <row r="147" spans="1:9" ht="28.9" customHeight="1">
      <c r="A147" s="9" t="s">
        <v>42</v>
      </c>
      <c r="B147" s="40" t="s">
        <v>10</v>
      </c>
      <c r="C147" s="40" t="s">
        <v>103</v>
      </c>
      <c r="D147" s="40" t="s">
        <v>29</v>
      </c>
      <c r="E147" s="40" t="s">
        <v>109</v>
      </c>
      <c r="F147" s="22" t="s">
        <v>41</v>
      </c>
      <c r="G147" s="29">
        <f>G148</f>
        <v>1300000</v>
      </c>
      <c r="H147" s="29">
        <f t="shared" si="49"/>
        <v>0</v>
      </c>
      <c r="I147" s="29">
        <f t="shared" si="49"/>
        <v>1300000</v>
      </c>
    </row>
    <row r="148" spans="1:9" ht="28.9" customHeight="1">
      <c r="A148" s="5" t="s">
        <v>46</v>
      </c>
      <c r="B148" s="40" t="s">
        <v>10</v>
      </c>
      <c r="C148" s="40" t="s">
        <v>103</v>
      </c>
      <c r="D148" s="40" t="s">
        <v>29</v>
      </c>
      <c r="E148" s="40" t="s">
        <v>109</v>
      </c>
      <c r="F148" s="22" t="s">
        <v>43</v>
      </c>
      <c r="G148" s="29">
        <f>G149</f>
        <v>1300000</v>
      </c>
      <c r="H148" s="29">
        <f t="shared" si="49"/>
        <v>0</v>
      </c>
      <c r="I148" s="29">
        <f t="shared" si="49"/>
        <v>1300000</v>
      </c>
    </row>
    <row r="149" spans="1:9" ht="21.75" customHeight="1">
      <c r="A149" s="8" t="s">
        <v>181</v>
      </c>
      <c r="B149" s="40" t="s">
        <v>10</v>
      </c>
      <c r="C149" s="40" t="s">
        <v>103</v>
      </c>
      <c r="D149" s="40" t="s">
        <v>29</v>
      </c>
      <c r="E149" s="40" t="s">
        <v>109</v>
      </c>
      <c r="F149" s="22" t="s">
        <v>47</v>
      </c>
      <c r="G149" s="29">
        <v>1300000</v>
      </c>
      <c r="H149" s="29">
        <v>0</v>
      </c>
      <c r="I149" s="29">
        <f>G149+H149</f>
        <v>1300000</v>
      </c>
    </row>
    <row r="150" spans="1:9" ht="14.45" hidden="1" customHeight="1">
      <c r="A150" s="9" t="s">
        <v>40</v>
      </c>
      <c r="B150" s="39" t="s">
        <v>10</v>
      </c>
      <c r="C150" s="39" t="s">
        <v>103</v>
      </c>
      <c r="D150" s="39" t="s">
        <v>29</v>
      </c>
      <c r="E150" s="39" t="s">
        <v>110</v>
      </c>
      <c r="F150" s="21" t="s">
        <v>0</v>
      </c>
      <c r="G150" s="28">
        <f>G151</f>
        <v>0</v>
      </c>
      <c r="H150" s="28">
        <f t="shared" ref="H150:I152" si="50">H151</f>
        <v>0</v>
      </c>
      <c r="I150" s="28">
        <f t="shared" si="50"/>
        <v>0</v>
      </c>
    </row>
    <row r="151" spans="1:9" ht="28.9" hidden="1" customHeight="1">
      <c r="A151" s="9" t="s">
        <v>42</v>
      </c>
      <c r="B151" s="40" t="s">
        <v>10</v>
      </c>
      <c r="C151" s="40" t="s">
        <v>103</v>
      </c>
      <c r="D151" s="40" t="s">
        <v>29</v>
      </c>
      <c r="E151" s="40" t="s">
        <v>110</v>
      </c>
      <c r="F151" s="22" t="s">
        <v>41</v>
      </c>
      <c r="G151" s="29">
        <f>G152</f>
        <v>0</v>
      </c>
      <c r="H151" s="29">
        <f t="shared" si="50"/>
        <v>0</v>
      </c>
      <c r="I151" s="29">
        <f t="shared" si="50"/>
        <v>0</v>
      </c>
    </row>
    <row r="152" spans="1:9" ht="28.9" hidden="1" customHeight="1">
      <c r="A152" s="5" t="s">
        <v>46</v>
      </c>
      <c r="B152" s="40" t="s">
        <v>10</v>
      </c>
      <c r="C152" s="40" t="s">
        <v>103</v>
      </c>
      <c r="D152" s="40" t="s">
        <v>29</v>
      </c>
      <c r="E152" s="40" t="s">
        <v>110</v>
      </c>
      <c r="F152" s="22" t="s">
        <v>43</v>
      </c>
      <c r="G152" s="29">
        <f>G153</f>
        <v>0</v>
      </c>
      <c r="H152" s="29">
        <f t="shared" si="50"/>
        <v>0</v>
      </c>
      <c r="I152" s="29">
        <f t="shared" si="50"/>
        <v>0</v>
      </c>
    </row>
    <row r="153" spans="1:9" ht="28.9" hidden="1" customHeight="1">
      <c r="A153" s="8" t="s">
        <v>181</v>
      </c>
      <c r="B153" s="40" t="s">
        <v>10</v>
      </c>
      <c r="C153" s="40" t="s">
        <v>103</v>
      </c>
      <c r="D153" s="40" t="s">
        <v>29</v>
      </c>
      <c r="E153" s="40" t="s">
        <v>110</v>
      </c>
      <c r="F153" s="22" t="s">
        <v>47</v>
      </c>
      <c r="G153" s="29"/>
      <c r="H153" s="29"/>
      <c r="I153" s="29">
        <f>G153+H153</f>
        <v>0</v>
      </c>
    </row>
    <row r="154" spans="1:9" ht="16.5" customHeight="1">
      <c r="A154" s="9" t="s">
        <v>40</v>
      </c>
      <c r="B154" s="39" t="s">
        <v>10</v>
      </c>
      <c r="C154" s="39" t="s">
        <v>103</v>
      </c>
      <c r="D154" s="39" t="s">
        <v>29</v>
      </c>
      <c r="E154" s="14" t="s">
        <v>182</v>
      </c>
      <c r="F154" s="22"/>
      <c r="G154" s="29">
        <f>G155</f>
        <v>100000</v>
      </c>
      <c r="H154" s="29">
        <f t="shared" ref="H154:I156" si="51">H155</f>
        <v>0</v>
      </c>
      <c r="I154" s="29">
        <f t="shared" si="51"/>
        <v>100000</v>
      </c>
    </row>
    <row r="155" spans="1:9" ht="28.9" customHeight="1">
      <c r="A155" s="9" t="s">
        <v>42</v>
      </c>
      <c r="B155" s="40" t="s">
        <v>10</v>
      </c>
      <c r="C155" s="40" t="s">
        <v>103</v>
      </c>
      <c r="D155" s="40" t="s">
        <v>29</v>
      </c>
      <c r="E155" s="16" t="s">
        <v>182</v>
      </c>
      <c r="F155" s="22" t="s">
        <v>41</v>
      </c>
      <c r="G155" s="29">
        <f>G156</f>
        <v>100000</v>
      </c>
      <c r="H155" s="29">
        <f t="shared" si="51"/>
        <v>0</v>
      </c>
      <c r="I155" s="29">
        <f t="shared" si="51"/>
        <v>100000</v>
      </c>
    </row>
    <row r="156" spans="1:9" ht="28.9" customHeight="1">
      <c r="A156" s="12" t="s">
        <v>46</v>
      </c>
      <c r="B156" s="40" t="s">
        <v>10</v>
      </c>
      <c r="C156" s="40" t="s">
        <v>103</v>
      </c>
      <c r="D156" s="40" t="s">
        <v>29</v>
      </c>
      <c r="E156" s="16" t="s">
        <v>182</v>
      </c>
      <c r="F156" s="22" t="s">
        <v>43</v>
      </c>
      <c r="G156" s="29">
        <f>G157</f>
        <v>100000</v>
      </c>
      <c r="H156" s="29">
        <f t="shared" si="51"/>
        <v>0</v>
      </c>
      <c r="I156" s="29">
        <f t="shared" si="51"/>
        <v>100000</v>
      </c>
    </row>
    <row r="157" spans="1:9" ht="28.9" customHeight="1">
      <c r="A157" s="12" t="s">
        <v>46</v>
      </c>
      <c r="B157" s="40" t="s">
        <v>10</v>
      </c>
      <c r="C157" s="40" t="s">
        <v>103</v>
      </c>
      <c r="D157" s="40" t="s">
        <v>29</v>
      </c>
      <c r="E157" s="16" t="s">
        <v>182</v>
      </c>
      <c r="F157" s="22" t="s">
        <v>47</v>
      </c>
      <c r="G157" s="29">
        <v>100000</v>
      </c>
      <c r="H157" s="29"/>
      <c r="I157" s="29">
        <f>G157+H157</f>
        <v>100000</v>
      </c>
    </row>
    <row r="158" spans="1:9" ht="14.45" customHeight="1">
      <c r="A158" s="8" t="s">
        <v>111</v>
      </c>
      <c r="B158" s="39" t="s">
        <v>10</v>
      </c>
      <c r="C158" s="39" t="s">
        <v>103</v>
      </c>
      <c r="D158" s="39" t="s">
        <v>29</v>
      </c>
      <c r="E158" s="39" t="s">
        <v>112</v>
      </c>
      <c r="F158" s="21" t="s">
        <v>0</v>
      </c>
      <c r="G158" s="28">
        <f>G159</f>
        <v>2110981.9699999997</v>
      </c>
      <c r="H158" s="28">
        <f t="shared" ref="H158:I159" si="52">H159</f>
        <v>3211391</v>
      </c>
      <c r="I158" s="28">
        <f t="shared" si="52"/>
        <v>5322372.97</v>
      </c>
    </row>
    <row r="159" spans="1:9" ht="28.9" customHeight="1">
      <c r="A159" s="32" t="s">
        <v>42</v>
      </c>
      <c r="B159" s="40" t="s">
        <v>10</v>
      </c>
      <c r="C159" s="40" t="s">
        <v>103</v>
      </c>
      <c r="D159" s="40" t="s">
        <v>29</v>
      </c>
      <c r="E159" s="40" t="s">
        <v>112</v>
      </c>
      <c r="F159" s="22" t="s">
        <v>41</v>
      </c>
      <c r="G159" s="29">
        <f>G160</f>
        <v>2110981.9699999997</v>
      </c>
      <c r="H159" s="29">
        <f t="shared" si="52"/>
        <v>3211391</v>
      </c>
      <c r="I159" s="29">
        <f t="shared" si="52"/>
        <v>5322372.97</v>
      </c>
    </row>
    <row r="160" spans="1:9" ht="28.9" customHeight="1">
      <c r="A160" s="5" t="s">
        <v>46</v>
      </c>
      <c r="B160" s="40" t="s">
        <v>10</v>
      </c>
      <c r="C160" s="40" t="s">
        <v>103</v>
      </c>
      <c r="D160" s="40" t="s">
        <v>29</v>
      </c>
      <c r="E160" s="40" t="s">
        <v>112</v>
      </c>
      <c r="F160" s="22" t="s">
        <v>43</v>
      </c>
      <c r="G160" s="29">
        <f>G161+G162</f>
        <v>2110981.9699999997</v>
      </c>
      <c r="H160" s="29">
        <f t="shared" ref="H160:I160" si="53">H161+H162</f>
        <v>3211391</v>
      </c>
      <c r="I160" s="29">
        <f t="shared" si="53"/>
        <v>5322372.97</v>
      </c>
    </row>
    <row r="161" spans="1:9" s="54" customFormat="1" ht="28.9" customHeight="1">
      <c r="A161" s="12" t="s">
        <v>174</v>
      </c>
      <c r="B161" s="40" t="s">
        <v>10</v>
      </c>
      <c r="C161" s="40" t="s">
        <v>103</v>
      </c>
      <c r="D161" s="40" t="s">
        <v>29</v>
      </c>
      <c r="E161" s="40" t="s">
        <v>112</v>
      </c>
      <c r="F161" s="22">
        <v>243</v>
      </c>
      <c r="G161" s="29"/>
      <c r="H161" s="29">
        <v>2992147</v>
      </c>
      <c r="I161" s="29">
        <f>G161+H161</f>
        <v>2992147</v>
      </c>
    </row>
    <row r="162" spans="1:9" ht="28.9" customHeight="1">
      <c r="A162" s="5" t="s">
        <v>46</v>
      </c>
      <c r="B162" s="40" t="s">
        <v>10</v>
      </c>
      <c r="C162" s="40" t="s">
        <v>103</v>
      </c>
      <c r="D162" s="40" t="s">
        <v>29</v>
      </c>
      <c r="E162" s="40" t="s">
        <v>112</v>
      </c>
      <c r="F162" s="22" t="s">
        <v>47</v>
      </c>
      <c r="G162" s="29">
        <f>538669.23+1572312.74</f>
        <v>2110981.9699999997</v>
      </c>
      <c r="H162" s="31">
        <v>219244</v>
      </c>
      <c r="I162" s="29">
        <f>G162+H162</f>
        <v>2330225.9699999997</v>
      </c>
    </row>
    <row r="163" spans="1:9" ht="57.6" customHeight="1">
      <c r="A163" s="8" t="s">
        <v>113</v>
      </c>
      <c r="B163" s="39" t="s">
        <v>10</v>
      </c>
      <c r="C163" s="39" t="s">
        <v>103</v>
      </c>
      <c r="D163" s="39" t="s">
        <v>29</v>
      </c>
      <c r="E163" s="39" t="s">
        <v>114</v>
      </c>
      <c r="F163" s="21" t="s">
        <v>0</v>
      </c>
      <c r="G163" s="28">
        <f>G164</f>
        <v>2000000</v>
      </c>
      <c r="H163" s="28">
        <f t="shared" ref="H163:I165" si="54">H164</f>
        <v>0</v>
      </c>
      <c r="I163" s="28">
        <f t="shared" si="54"/>
        <v>2000000</v>
      </c>
    </row>
    <row r="164" spans="1:9" ht="28.9" customHeight="1">
      <c r="A164" s="9" t="s">
        <v>40</v>
      </c>
      <c r="B164" s="40" t="s">
        <v>10</v>
      </c>
      <c r="C164" s="40" t="s">
        <v>103</v>
      </c>
      <c r="D164" s="40" t="s">
        <v>29</v>
      </c>
      <c r="E164" s="40" t="s">
        <v>114</v>
      </c>
      <c r="F164" s="22" t="s">
        <v>41</v>
      </c>
      <c r="G164" s="29">
        <f>G165</f>
        <v>2000000</v>
      </c>
      <c r="H164" s="29">
        <f t="shared" si="54"/>
        <v>0</v>
      </c>
      <c r="I164" s="29">
        <f t="shared" si="54"/>
        <v>2000000</v>
      </c>
    </row>
    <row r="165" spans="1:9" ht="28.9" customHeight="1">
      <c r="A165" s="5" t="s">
        <v>46</v>
      </c>
      <c r="B165" s="40" t="s">
        <v>10</v>
      </c>
      <c r="C165" s="40" t="s">
        <v>103</v>
      </c>
      <c r="D165" s="40" t="s">
        <v>29</v>
      </c>
      <c r="E165" s="40" t="s">
        <v>114</v>
      </c>
      <c r="F165" s="22" t="s">
        <v>43</v>
      </c>
      <c r="G165" s="29">
        <f>G166</f>
        <v>2000000</v>
      </c>
      <c r="H165" s="29">
        <f t="shared" si="54"/>
        <v>0</v>
      </c>
      <c r="I165" s="29">
        <f t="shared" si="54"/>
        <v>2000000</v>
      </c>
    </row>
    <row r="166" spans="1:9" ht="28.9" customHeight="1">
      <c r="A166" s="8" t="s">
        <v>115</v>
      </c>
      <c r="B166" s="40" t="s">
        <v>10</v>
      </c>
      <c r="C166" s="40" t="s">
        <v>103</v>
      </c>
      <c r="D166" s="40" t="s">
        <v>29</v>
      </c>
      <c r="E166" s="40" t="s">
        <v>114</v>
      </c>
      <c r="F166" s="22" t="s">
        <v>47</v>
      </c>
      <c r="G166" s="29">
        <v>2000000</v>
      </c>
      <c r="H166" s="29">
        <v>0</v>
      </c>
      <c r="I166" s="29">
        <f>G166+H166</f>
        <v>2000000</v>
      </c>
    </row>
    <row r="167" spans="1:9" ht="31.5" customHeight="1">
      <c r="A167" s="9" t="s">
        <v>40</v>
      </c>
      <c r="B167" s="39" t="s">
        <v>10</v>
      </c>
      <c r="C167" s="39" t="s">
        <v>103</v>
      </c>
      <c r="D167" s="39" t="s">
        <v>29</v>
      </c>
      <c r="E167" s="39" t="s">
        <v>116</v>
      </c>
      <c r="F167" s="21" t="s">
        <v>0</v>
      </c>
      <c r="G167" s="28">
        <f>G168</f>
        <v>200000</v>
      </c>
      <c r="H167" s="28">
        <f t="shared" ref="H167:I169" si="55">H168</f>
        <v>-100000</v>
      </c>
      <c r="I167" s="28">
        <f t="shared" si="55"/>
        <v>100000</v>
      </c>
    </row>
    <row r="168" spans="1:9" ht="28.9" customHeight="1">
      <c r="A168" s="9" t="s">
        <v>42</v>
      </c>
      <c r="B168" s="40" t="s">
        <v>10</v>
      </c>
      <c r="C168" s="40" t="s">
        <v>103</v>
      </c>
      <c r="D168" s="40" t="s">
        <v>29</v>
      </c>
      <c r="E168" s="40" t="s">
        <v>116</v>
      </c>
      <c r="F168" s="22" t="s">
        <v>41</v>
      </c>
      <c r="G168" s="29">
        <f>G169</f>
        <v>200000</v>
      </c>
      <c r="H168" s="29">
        <f t="shared" si="55"/>
        <v>-100000</v>
      </c>
      <c r="I168" s="29">
        <f t="shared" si="55"/>
        <v>100000</v>
      </c>
    </row>
    <row r="169" spans="1:9" ht="28.9" customHeight="1">
      <c r="A169" s="5" t="s">
        <v>46</v>
      </c>
      <c r="B169" s="40" t="s">
        <v>10</v>
      </c>
      <c r="C169" s="40" t="s">
        <v>103</v>
      </c>
      <c r="D169" s="40" t="s">
        <v>29</v>
      </c>
      <c r="E169" s="40" t="s">
        <v>116</v>
      </c>
      <c r="F169" s="22" t="s">
        <v>43</v>
      </c>
      <c r="G169" s="29">
        <f>G170</f>
        <v>200000</v>
      </c>
      <c r="H169" s="29">
        <f t="shared" si="55"/>
        <v>-100000</v>
      </c>
      <c r="I169" s="29">
        <f t="shared" si="55"/>
        <v>100000</v>
      </c>
    </row>
    <row r="170" spans="1:9" ht="15.75" customHeight="1">
      <c r="A170" s="4" t="s">
        <v>188</v>
      </c>
      <c r="B170" s="40" t="s">
        <v>10</v>
      </c>
      <c r="C170" s="40" t="s">
        <v>103</v>
      </c>
      <c r="D170" s="40" t="s">
        <v>29</v>
      </c>
      <c r="E170" s="40" t="s">
        <v>116</v>
      </c>
      <c r="F170" s="22" t="s">
        <v>47</v>
      </c>
      <c r="G170" s="29">
        <v>200000</v>
      </c>
      <c r="H170" s="29">
        <v>-100000</v>
      </c>
      <c r="I170" s="29">
        <f>G170+H170</f>
        <v>100000</v>
      </c>
    </row>
    <row r="171" spans="1:9" s="46" customFormat="1" ht="17.25" customHeight="1">
      <c r="A171" s="48" t="s">
        <v>189</v>
      </c>
      <c r="B171" s="13" t="s">
        <v>10</v>
      </c>
      <c r="C171" s="13" t="s">
        <v>103</v>
      </c>
      <c r="D171" s="13" t="s">
        <v>29</v>
      </c>
      <c r="E171" s="13" t="s">
        <v>191</v>
      </c>
      <c r="F171" s="20"/>
      <c r="G171" s="27">
        <f>G172</f>
        <v>800000</v>
      </c>
      <c r="H171" s="27">
        <f t="shared" ref="H171:I174" si="56">H172</f>
        <v>-800000</v>
      </c>
      <c r="I171" s="27">
        <f t="shared" si="56"/>
        <v>0</v>
      </c>
    </row>
    <row r="172" spans="1:9" s="46" customFormat="1" ht="28.9" customHeight="1">
      <c r="A172" s="9" t="s">
        <v>40</v>
      </c>
      <c r="B172" s="39" t="s">
        <v>10</v>
      </c>
      <c r="C172" s="39" t="s">
        <v>103</v>
      </c>
      <c r="D172" s="39" t="s">
        <v>29</v>
      </c>
      <c r="E172" s="39" t="s">
        <v>190</v>
      </c>
      <c r="F172" s="21"/>
      <c r="G172" s="28">
        <f>G173</f>
        <v>800000</v>
      </c>
      <c r="H172" s="28">
        <f t="shared" si="56"/>
        <v>-800000</v>
      </c>
      <c r="I172" s="28">
        <f t="shared" si="56"/>
        <v>0</v>
      </c>
    </row>
    <row r="173" spans="1:9" s="46" customFormat="1" ht="28.9" customHeight="1">
      <c r="A173" s="9" t="s">
        <v>42</v>
      </c>
      <c r="B173" s="40" t="s">
        <v>10</v>
      </c>
      <c r="C173" s="40" t="s">
        <v>103</v>
      </c>
      <c r="D173" s="40" t="s">
        <v>29</v>
      </c>
      <c r="E173" s="40" t="s">
        <v>190</v>
      </c>
      <c r="F173" s="22">
        <v>200</v>
      </c>
      <c r="G173" s="29">
        <f>G174</f>
        <v>800000</v>
      </c>
      <c r="H173" s="29">
        <f t="shared" si="56"/>
        <v>-800000</v>
      </c>
      <c r="I173" s="29">
        <f t="shared" si="56"/>
        <v>0</v>
      </c>
    </row>
    <row r="174" spans="1:9" s="46" customFormat="1" ht="28.9" customHeight="1">
      <c r="A174" s="5" t="s">
        <v>46</v>
      </c>
      <c r="B174" s="40" t="s">
        <v>10</v>
      </c>
      <c r="C174" s="40" t="s">
        <v>103</v>
      </c>
      <c r="D174" s="40" t="s">
        <v>29</v>
      </c>
      <c r="E174" s="40" t="s">
        <v>190</v>
      </c>
      <c r="F174" s="22">
        <v>240</v>
      </c>
      <c r="G174" s="29">
        <f>G175</f>
        <v>800000</v>
      </c>
      <c r="H174" s="29">
        <f t="shared" si="56"/>
        <v>-800000</v>
      </c>
      <c r="I174" s="29">
        <f t="shared" si="56"/>
        <v>0</v>
      </c>
    </row>
    <row r="175" spans="1:9" s="46" customFormat="1" ht="15.75" customHeight="1">
      <c r="A175" s="6" t="s">
        <v>117</v>
      </c>
      <c r="B175" s="40" t="s">
        <v>10</v>
      </c>
      <c r="C175" s="40" t="s">
        <v>103</v>
      </c>
      <c r="D175" s="40" t="s">
        <v>29</v>
      </c>
      <c r="E175" s="40" t="s">
        <v>190</v>
      </c>
      <c r="F175" s="22">
        <v>244</v>
      </c>
      <c r="G175" s="29">
        <v>800000</v>
      </c>
      <c r="H175" s="29">
        <v>-800000</v>
      </c>
      <c r="I175" s="29">
        <f>G175+H175</f>
        <v>0</v>
      </c>
    </row>
    <row r="176" spans="1:9" ht="14.45" customHeight="1">
      <c r="A176" s="6" t="s">
        <v>119</v>
      </c>
      <c r="B176" s="38" t="s">
        <v>10</v>
      </c>
      <c r="C176" s="13" t="s">
        <v>118</v>
      </c>
      <c r="D176" s="13" t="s">
        <v>0</v>
      </c>
      <c r="E176" s="13" t="s">
        <v>0</v>
      </c>
      <c r="F176" s="20" t="s">
        <v>0</v>
      </c>
      <c r="G176" s="27">
        <f t="shared" ref="G176:I182" si="57">G177</f>
        <v>700000</v>
      </c>
      <c r="H176" s="27">
        <f t="shared" si="57"/>
        <v>0</v>
      </c>
      <c r="I176" s="27">
        <f t="shared" si="57"/>
        <v>700000</v>
      </c>
    </row>
    <row r="177" spans="1:9" ht="14.45" customHeight="1">
      <c r="A177" s="7" t="s">
        <v>120</v>
      </c>
      <c r="B177" s="38" t="s">
        <v>10</v>
      </c>
      <c r="C177" s="13" t="s">
        <v>118</v>
      </c>
      <c r="D177" s="13" t="s">
        <v>35</v>
      </c>
      <c r="E177" s="13" t="s">
        <v>0</v>
      </c>
      <c r="F177" s="20" t="s">
        <v>0</v>
      </c>
      <c r="G177" s="27">
        <f t="shared" si="57"/>
        <v>700000</v>
      </c>
      <c r="H177" s="27">
        <f t="shared" si="57"/>
        <v>0</v>
      </c>
      <c r="I177" s="27">
        <f t="shared" si="57"/>
        <v>700000</v>
      </c>
    </row>
    <row r="178" spans="1:9" ht="28.9" customHeight="1">
      <c r="A178" s="7" t="s">
        <v>122</v>
      </c>
      <c r="B178" s="13" t="s">
        <v>10</v>
      </c>
      <c r="C178" s="13" t="s">
        <v>118</v>
      </c>
      <c r="D178" s="13" t="s">
        <v>35</v>
      </c>
      <c r="E178" s="13" t="s">
        <v>121</v>
      </c>
      <c r="F178" s="20" t="s">
        <v>0</v>
      </c>
      <c r="G178" s="27">
        <f t="shared" si="57"/>
        <v>700000</v>
      </c>
      <c r="H178" s="27">
        <f t="shared" si="57"/>
        <v>0</v>
      </c>
      <c r="I178" s="27">
        <f t="shared" si="57"/>
        <v>700000</v>
      </c>
    </row>
    <row r="179" spans="1:9" ht="28.9" customHeight="1">
      <c r="A179" s="8" t="s">
        <v>124</v>
      </c>
      <c r="B179" s="13" t="s">
        <v>10</v>
      </c>
      <c r="C179" s="13" t="s">
        <v>118</v>
      </c>
      <c r="D179" s="13" t="s">
        <v>35</v>
      </c>
      <c r="E179" s="13" t="s">
        <v>123</v>
      </c>
      <c r="F179" s="20" t="s">
        <v>0</v>
      </c>
      <c r="G179" s="27">
        <f t="shared" si="57"/>
        <v>700000</v>
      </c>
      <c r="H179" s="27">
        <f t="shared" si="57"/>
        <v>0</v>
      </c>
      <c r="I179" s="27">
        <f t="shared" si="57"/>
        <v>700000</v>
      </c>
    </row>
    <row r="180" spans="1:9" ht="28.9" customHeight="1">
      <c r="A180" s="9" t="s">
        <v>40</v>
      </c>
      <c r="B180" s="39" t="s">
        <v>10</v>
      </c>
      <c r="C180" s="39" t="s">
        <v>118</v>
      </c>
      <c r="D180" s="39" t="s">
        <v>35</v>
      </c>
      <c r="E180" s="39" t="s">
        <v>125</v>
      </c>
      <c r="F180" s="21" t="s">
        <v>0</v>
      </c>
      <c r="G180" s="28">
        <f t="shared" si="57"/>
        <v>700000</v>
      </c>
      <c r="H180" s="28">
        <f t="shared" si="57"/>
        <v>0</v>
      </c>
      <c r="I180" s="28">
        <f t="shared" si="57"/>
        <v>700000</v>
      </c>
    </row>
    <row r="181" spans="1:9" ht="28.9" customHeight="1">
      <c r="A181" s="9" t="s">
        <v>42</v>
      </c>
      <c r="B181" s="40" t="s">
        <v>10</v>
      </c>
      <c r="C181" s="40" t="s">
        <v>118</v>
      </c>
      <c r="D181" s="40" t="s">
        <v>35</v>
      </c>
      <c r="E181" s="40" t="s">
        <v>125</v>
      </c>
      <c r="F181" s="22" t="s">
        <v>41</v>
      </c>
      <c r="G181" s="29">
        <f t="shared" si="57"/>
        <v>700000</v>
      </c>
      <c r="H181" s="29">
        <f t="shared" si="57"/>
        <v>0</v>
      </c>
      <c r="I181" s="29">
        <f t="shared" si="57"/>
        <v>700000</v>
      </c>
    </row>
    <row r="182" spans="1:9" ht="28.9" customHeight="1">
      <c r="A182" s="5" t="s">
        <v>46</v>
      </c>
      <c r="B182" s="40" t="s">
        <v>10</v>
      </c>
      <c r="C182" s="40" t="s">
        <v>118</v>
      </c>
      <c r="D182" s="40" t="s">
        <v>35</v>
      </c>
      <c r="E182" s="40" t="s">
        <v>125</v>
      </c>
      <c r="F182" s="22" t="s">
        <v>43</v>
      </c>
      <c r="G182" s="29">
        <f t="shared" si="57"/>
        <v>700000</v>
      </c>
      <c r="H182" s="29">
        <f t="shared" si="57"/>
        <v>0</v>
      </c>
      <c r="I182" s="29">
        <f t="shared" si="57"/>
        <v>700000</v>
      </c>
    </row>
    <row r="183" spans="1:9" ht="18" customHeight="1">
      <c r="A183" s="6" t="s">
        <v>126</v>
      </c>
      <c r="B183" s="40" t="s">
        <v>10</v>
      </c>
      <c r="C183" s="40" t="s">
        <v>118</v>
      </c>
      <c r="D183" s="40" t="s">
        <v>35</v>
      </c>
      <c r="E183" s="40" t="s">
        <v>125</v>
      </c>
      <c r="F183" s="22" t="s">
        <v>47</v>
      </c>
      <c r="G183" s="29">
        <f>500000+200000</f>
        <v>700000</v>
      </c>
      <c r="H183" s="29"/>
      <c r="I183" s="29">
        <f>G183+H183</f>
        <v>700000</v>
      </c>
    </row>
    <row r="184" spans="1:9" ht="14.45" customHeight="1">
      <c r="A184" s="6" t="s">
        <v>128</v>
      </c>
      <c r="B184" s="38" t="s">
        <v>10</v>
      </c>
      <c r="C184" s="13" t="s">
        <v>127</v>
      </c>
      <c r="D184" s="13" t="s">
        <v>0</v>
      </c>
      <c r="E184" s="13" t="s">
        <v>0</v>
      </c>
      <c r="F184" s="20" t="s">
        <v>0</v>
      </c>
      <c r="G184" s="27">
        <f>G185</f>
        <v>696745.8</v>
      </c>
      <c r="H184" s="27">
        <f t="shared" ref="H184:I185" si="58">H185</f>
        <v>0</v>
      </c>
      <c r="I184" s="27">
        <f t="shared" si="58"/>
        <v>696745.8</v>
      </c>
    </row>
    <row r="185" spans="1:9" ht="14.45" customHeight="1">
      <c r="A185" s="7" t="s">
        <v>129</v>
      </c>
      <c r="B185" s="38" t="s">
        <v>10</v>
      </c>
      <c r="C185" s="13" t="s">
        <v>127</v>
      </c>
      <c r="D185" s="13" t="s">
        <v>29</v>
      </c>
      <c r="E185" s="13" t="s">
        <v>0</v>
      </c>
      <c r="F185" s="20" t="s">
        <v>0</v>
      </c>
      <c r="G185" s="27">
        <f>G186</f>
        <v>696745.8</v>
      </c>
      <c r="H185" s="27">
        <f t="shared" si="58"/>
        <v>0</v>
      </c>
      <c r="I185" s="27">
        <f t="shared" si="58"/>
        <v>696745.8</v>
      </c>
    </row>
    <row r="186" spans="1:9" ht="28.9" customHeight="1">
      <c r="A186" s="7" t="s">
        <v>131</v>
      </c>
      <c r="B186" s="13" t="s">
        <v>10</v>
      </c>
      <c r="C186" s="13" t="s">
        <v>127</v>
      </c>
      <c r="D186" s="13" t="s">
        <v>29</v>
      </c>
      <c r="E186" s="13" t="s">
        <v>130</v>
      </c>
      <c r="F186" s="20" t="s">
        <v>0</v>
      </c>
      <c r="G186" s="27">
        <f>G187+G195</f>
        <v>696745.8</v>
      </c>
      <c r="H186" s="27">
        <f t="shared" ref="H186:I186" si="59">H187+H195</f>
        <v>0</v>
      </c>
      <c r="I186" s="27">
        <f t="shared" si="59"/>
        <v>696745.8</v>
      </c>
    </row>
    <row r="187" spans="1:9" ht="28.9" customHeight="1">
      <c r="A187" s="8" t="s">
        <v>133</v>
      </c>
      <c r="B187" s="13" t="s">
        <v>10</v>
      </c>
      <c r="C187" s="13" t="s">
        <v>127</v>
      </c>
      <c r="D187" s="13" t="s">
        <v>29</v>
      </c>
      <c r="E187" s="13" t="s">
        <v>132</v>
      </c>
      <c r="F187" s="20" t="s">
        <v>0</v>
      </c>
      <c r="G187" s="27">
        <f>G188</f>
        <v>396745.8</v>
      </c>
      <c r="H187" s="27">
        <f t="shared" ref="H187:I187" si="60">H188</f>
        <v>0</v>
      </c>
      <c r="I187" s="27">
        <f t="shared" si="60"/>
        <v>396745.8</v>
      </c>
    </row>
    <row r="188" spans="1:9" ht="32.25" customHeight="1">
      <c r="A188" s="9" t="s">
        <v>40</v>
      </c>
      <c r="B188" s="39" t="s">
        <v>10</v>
      </c>
      <c r="C188" s="39" t="s">
        <v>127</v>
      </c>
      <c r="D188" s="39" t="s">
        <v>29</v>
      </c>
      <c r="E188" s="39" t="s">
        <v>134</v>
      </c>
      <c r="F188" s="21" t="s">
        <v>0</v>
      </c>
      <c r="G188" s="28">
        <f>G189+G192</f>
        <v>396745.8</v>
      </c>
      <c r="H188" s="28">
        <f t="shared" ref="H188:I188" si="61">H189+H192</f>
        <v>0</v>
      </c>
      <c r="I188" s="28">
        <f t="shared" si="61"/>
        <v>396745.8</v>
      </c>
    </row>
    <row r="189" spans="1:9" ht="28.9" customHeight="1">
      <c r="A189" s="9" t="s">
        <v>42</v>
      </c>
      <c r="B189" s="40" t="s">
        <v>10</v>
      </c>
      <c r="C189" s="40" t="s">
        <v>127</v>
      </c>
      <c r="D189" s="40" t="s">
        <v>29</v>
      </c>
      <c r="E189" s="40" t="s">
        <v>134</v>
      </c>
      <c r="F189" s="22" t="s">
        <v>41</v>
      </c>
      <c r="G189" s="29">
        <f>G190</f>
        <v>100000</v>
      </c>
      <c r="H189" s="29">
        <f t="shared" ref="H189:I190" si="62">H190</f>
        <v>50000</v>
      </c>
      <c r="I189" s="29">
        <f t="shared" si="62"/>
        <v>150000</v>
      </c>
    </row>
    <row r="190" spans="1:9" ht="28.9" customHeight="1">
      <c r="A190" s="5" t="s">
        <v>46</v>
      </c>
      <c r="B190" s="40" t="s">
        <v>10</v>
      </c>
      <c r="C190" s="40" t="s">
        <v>127</v>
      </c>
      <c r="D190" s="40" t="s">
        <v>29</v>
      </c>
      <c r="E190" s="40" t="s">
        <v>134</v>
      </c>
      <c r="F190" s="22" t="s">
        <v>43</v>
      </c>
      <c r="G190" s="29">
        <f>G191</f>
        <v>100000</v>
      </c>
      <c r="H190" s="29">
        <f t="shared" si="62"/>
        <v>50000</v>
      </c>
      <c r="I190" s="29">
        <f t="shared" si="62"/>
        <v>150000</v>
      </c>
    </row>
    <row r="191" spans="1:9" ht="18" customHeight="1">
      <c r="A191" s="9" t="s">
        <v>135</v>
      </c>
      <c r="B191" s="40" t="s">
        <v>10</v>
      </c>
      <c r="C191" s="40" t="s">
        <v>127</v>
      </c>
      <c r="D191" s="40" t="s">
        <v>29</v>
      </c>
      <c r="E191" s="40" t="s">
        <v>134</v>
      </c>
      <c r="F191" s="22" t="s">
        <v>47</v>
      </c>
      <c r="G191" s="29">
        <v>100000</v>
      </c>
      <c r="H191" s="29">
        <v>50000</v>
      </c>
      <c r="I191" s="29">
        <f>G191+H191</f>
        <v>150000</v>
      </c>
    </row>
    <row r="192" spans="1:9" ht="14.45" customHeight="1">
      <c r="A192" s="9" t="s">
        <v>137</v>
      </c>
      <c r="B192" s="40" t="s">
        <v>10</v>
      </c>
      <c r="C192" s="40" t="s">
        <v>127</v>
      </c>
      <c r="D192" s="40" t="s">
        <v>29</v>
      </c>
      <c r="E192" s="40" t="s">
        <v>134</v>
      </c>
      <c r="F192" s="22" t="s">
        <v>136</v>
      </c>
      <c r="G192" s="29">
        <f>G193</f>
        <v>296745.8</v>
      </c>
      <c r="H192" s="29">
        <f t="shared" ref="H192:I193" si="63">H193</f>
        <v>-50000</v>
      </c>
      <c r="I192" s="29">
        <f t="shared" si="63"/>
        <v>246745.8</v>
      </c>
    </row>
    <row r="193" spans="1:9" ht="28.9" customHeight="1">
      <c r="A193" s="5" t="s">
        <v>139</v>
      </c>
      <c r="B193" s="40" t="s">
        <v>10</v>
      </c>
      <c r="C193" s="40" t="s">
        <v>127</v>
      </c>
      <c r="D193" s="40" t="s">
        <v>29</v>
      </c>
      <c r="E193" s="40" t="s">
        <v>134</v>
      </c>
      <c r="F193" s="22" t="s">
        <v>138</v>
      </c>
      <c r="G193" s="29">
        <f>G194</f>
        <v>296745.8</v>
      </c>
      <c r="H193" s="29">
        <f t="shared" si="63"/>
        <v>-50000</v>
      </c>
      <c r="I193" s="29">
        <f t="shared" si="63"/>
        <v>246745.8</v>
      </c>
    </row>
    <row r="194" spans="1:9" ht="28.9" customHeight="1">
      <c r="A194" s="7" t="s">
        <v>141</v>
      </c>
      <c r="B194" s="40" t="s">
        <v>10</v>
      </c>
      <c r="C194" s="40" t="s">
        <v>127</v>
      </c>
      <c r="D194" s="40" t="s">
        <v>29</v>
      </c>
      <c r="E194" s="40" t="s">
        <v>134</v>
      </c>
      <c r="F194" s="22" t="s">
        <v>140</v>
      </c>
      <c r="G194" s="29">
        <v>296745.8</v>
      </c>
      <c r="H194" s="29">
        <v>-50000</v>
      </c>
      <c r="I194" s="29">
        <f>G194+H194</f>
        <v>246745.8</v>
      </c>
    </row>
    <row r="195" spans="1:9" ht="28.9" customHeight="1">
      <c r="A195" s="8" t="s">
        <v>143</v>
      </c>
      <c r="B195" s="13" t="s">
        <v>10</v>
      </c>
      <c r="C195" s="13" t="s">
        <v>127</v>
      </c>
      <c r="D195" s="13" t="s">
        <v>29</v>
      </c>
      <c r="E195" s="13" t="s">
        <v>142</v>
      </c>
      <c r="F195" s="20" t="s">
        <v>0</v>
      </c>
      <c r="G195" s="27">
        <f>G196</f>
        <v>300000</v>
      </c>
      <c r="H195" s="27">
        <f t="shared" ref="H195:I198" si="64">H196</f>
        <v>0</v>
      </c>
      <c r="I195" s="27">
        <f t="shared" si="64"/>
        <v>300000</v>
      </c>
    </row>
    <row r="196" spans="1:9" ht="18.75" customHeight="1">
      <c r="A196" s="9" t="s">
        <v>135</v>
      </c>
      <c r="B196" s="39" t="s">
        <v>10</v>
      </c>
      <c r="C196" s="39" t="s">
        <v>127</v>
      </c>
      <c r="D196" s="39" t="s">
        <v>29</v>
      </c>
      <c r="E196" s="39" t="s">
        <v>144</v>
      </c>
      <c r="F196" s="21" t="s">
        <v>0</v>
      </c>
      <c r="G196" s="28">
        <f>G197</f>
        <v>300000</v>
      </c>
      <c r="H196" s="28">
        <f t="shared" si="64"/>
        <v>0</v>
      </c>
      <c r="I196" s="28">
        <f t="shared" si="64"/>
        <v>300000</v>
      </c>
    </row>
    <row r="197" spans="1:9" ht="14.45" customHeight="1">
      <c r="A197" s="9" t="s">
        <v>137</v>
      </c>
      <c r="B197" s="40" t="s">
        <v>10</v>
      </c>
      <c r="C197" s="40" t="s">
        <v>127</v>
      </c>
      <c r="D197" s="40" t="s">
        <v>29</v>
      </c>
      <c r="E197" s="40" t="s">
        <v>144</v>
      </c>
      <c r="F197" s="22" t="s">
        <v>136</v>
      </c>
      <c r="G197" s="29">
        <f>G198</f>
        <v>300000</v>
      </c>
      <c r="H197" s="29">
        <f t="shared" si="64"/>
        <v>0</v>
      </c>
      <c r="I197" s="29">
        <f t="shared" si="64"/>
        <v>300000</v>
      </c>
    </row>
    <row r="198" spans="1:9" ht="28.9" customHeight="1">
      <c r="A198" s="12" t="s">
        <v>139</v>
      </c>
      <c r="B198" s="40" t="s">
        <v>10</v>
      </c>
      <c r="C198" s="40" t="s">
        <v>127</v>
      </c>
      <c r="D198" s="40" t="s">
        <v>29</v>
      </c>
      <c r="E198" s="40" t="s">
        <v>144</v>
      </c>
      <c r="F198" s="22" t="s">
        <v>138</v>
      </c>
      <c r="G198" s="29">
        <f>G199</f>
        <v>300000</v>
      </c>
      <c r="H198" s="29">
        <f t="shared" si="64"/>
        <v>0</v>
      </c>
      <c r="I198" s="29">
        <f t="shared" si="64"/>
        <v>300000</v>
      </c>
    </row>
    <row r="199" spans="1:9" ht="15.75" customHeight="1">
      <c r="A199" s="6" t="s">
        <v>145</v>
      </c>
      <c r="B199" s="40" t="s">
        <v>10</v>
      </c>
      <c r="C199" s="40" t="s">
        <v>127</v>
      </c>
      <c r="D199" s="40" t="s">
        <v>29</v>
      </c>
      <c r="E199" s="40" t="s">
        <v>144</v>
      </c>
      <c r="F199" s="22" t="s">
        <v>140</v>
      </c>
      <c r="G199" s="29">
        <v>300000</v>
      </c>
      <c r="H199" s="29"/>
      <c r="I199" s="29">
        <f>G199+H199</f>
        <v>300000</v>
      </c>
    </row>
    <row r="200" spans="1:9" ht="14.45" customHeight="1">
      <c r="A200" s="6" t="s">
        <v>147</v>
      </c>
      <c r="B200" s="38" t="s">
        <v>10</v>
      </c>
      <c r="C200" s="13" t="s">
        <v>146</v>
      </c>
      <c r="D200" s="13" t="s">
        <v>0</v>
      </c>
      <c r="E200" s="13" t="s">
        <v>0</v>
      </c>
      <c r="F200" s="20" t="s">
        <v>0</v>
      </c>
      <c r="G200" s="27">
        <f t="shared" ref="G200:I206" si="65">G201</f>
        <v>300000</v>
      </c>
      <c r="H200" s="27">
        <f t="shared" si="65"/>
        <v>0</v>
      </c>
      <c r="I200" s="27">
        <f t="shared" si="65"/>
        <v>300000</v>
      </c>
    </row>
    <row r="201" spans="1:9" ht="28.9" customHeight="1">
      <c r="A201" s="7" t="s">
        <v>148</v>
      </c>
      <c r="B201" s="38" t="s">
        <v>10</v>
      </c>
      <c r="C201" s="13" t="s">
        <v>146</v>
      </c>
      <c r="D201" s="13" t="s">
        <v>103</v>
      </c>
      <c r="E201" s="13" t="s">
        <v>0</v>
      </c>
      <c r="F201" s="20" t="s">
        <v>0</v>
      </c>
      <c r="G201" s="27">
        <f t="shared" si="65"/>
        <v>300000</v>
      </c>
      <c r="H201" s="27">
        <f t="shared" si="65"/>
        <v>0</v>
      </c>
      <c r="I201" s="27">
        <f t="shared" si="65"/>
        <v>300000</v>
      </c>
    </row>
    <row r="202" spans="1:9" ht="18" customHeight="1">
      <c r="A202" s="7" t="s">
        <v>150</v>
      </c>
      <c r="B202" s="13" t="s">
        <v>10</v>
      </c>
      <c r="C202" s="13" t="s">
        <v>146</v>
      </c>
      <c r="D202" s="13" t="s">
        <v>103</v>
      </c>
      <c r="E202" s="13" t="s">
        <v>149</v>
      </c>
      <c r="F202" s="20" t="s">
        <v>0</v>
      </c>
      <c r="G202" s="27">
        <f t="shared" si="65"/>
        <v>300000</v>
      </c>
      <c r="H202" s="27">
        <f t="shared" si="65"/>
        <v>0</v>
      </c>
      <c r="I202" s="27">
        <f t="shared" si="65"/>
        <v>300000</v>
      </c>
    </row>
    <row r="203" spans="1:9" ht="14.45" customHeight="1">
      <c r="A203" s="8" t="s">
        <v>152</v>
      </c>
      <c r="B203" s="13" t="s">
        <v>10</v>
      </c>
      <c r="C203" s="13" t="s">
        <v>146</v>
      </c>
      <c r="D203" s="13" t="s">
        <v>103</v>
      </c>
      <c r="E203" s="13" t="s">
        <v>151</v>
      </c>
      <c r="F203" s="20" t="s">
        <v>0</v>
      </c>
      <c r="G203" s="27">
        <f t="shared" si="65"/>
        <v>300000</v>
      </c>
      <c r="H203" s="27">
        <f t="shared" si="65"/>
        <v>0</v>
      </c>
      <c r="I203" s="27">
        <f t="shared" si="65"/>
        <v>300000</v>
      </c>
    </row>
    <row r="204" spans="1:9" ht="28.9" customHeight="1">
      <c r="A204" s="9" t="s">
        <v>40</v>
      </c>
      <c r="B204" s="39" t="s">
        <v>10</v>
      </c>
      <c r="C204" s="39" t="s">
        <v>146</v>
      </c>
      <c r="D204" s="39" t="s">
        <v>103</v>
      </c>
      <c r="E204" s="39" t="s">
        <v>153</v>
      </c>
      <c r="F204" s="21" t="s">
        <v>0</v>
      </c>
      <c r="G204" s="28">
        <f t="shared" si="65"/>
        <v>300000</v>
      </c>
      <c r="H204" s="28">
        <f t="shared" si="65"/>
        <v>0</v>
      </c>
      <c r="I204" s="28">
        <f t="shared" si="65"/>
        <v>300000</v>
      </c>
    </row>
    <row r="205" spans="1:9" ht="28.9" customHeight="1">
      <c r="A205" s="9" t="s">
        <v>42</v>
      </c>
      <c r="B205" s="40" t="s">
        <v>10</v>
      </c>
      <c r="C205" s="40" t="s">
        <v>146</v>
      </c>
      <c r="D205" s="40" t="s">
        <v>103</v>
      </c>
      <c r="E205" s="40" t="s">
        <v>153</v>
      </c>
      <c r="F205" s="22" t="s">
        <v>41</v>
      </c>
      <c r="G205" s="29">
        <f t="shared" si="65"/>
        <v>300000</v>
      </c>
      <c r="H205" s="29">
        <f t="shared" si="65"/>
        <v>0</v>
      </c>
      <c r="I205" s="29">
        <f t="shared" si="65"/>
        <v>300000</v>
      </c>
    </row>
    <row r="206" spans="1:9" ht="28.9" customHeight="1">
      <c r="A206" s="5" t="s">
        <v>46</v>
      </c>
      <c r="B206" s="40" t="s">
        <v>10</v>
      </c>
      <c r="C206" s="40" t="s">
        <v>146</v>
      </c>
      <c r="D206" s="40" t="s">
        <v>103</v>
      </c>
      <c r="E206" s="40" t="s">
        <v>153</v>
      </c>
      <c r="F206" s="22" t="s">
        <v>43</v>
      </c>
      <c r="G206" s="29">
        <f t="shared" si="65"/>
        <v>300000</v>
      </c>
      <c r="H206" s="29">
        <f t="shared" si="65"/>
        <v>0</v>
      </c>
      <c r="I206" s="29">
        <f t="shared" si="65"/>
        <v>300000</v>
      </c>
    </row>
    <row r="207" spans="1:9" ht="28.9" customHeight="1">
      <c r="A207" s="6" t="s">
        <v>154</v>
      </c>
      <c r="B207" s="40" t="s">
        <v>10</v>
      </c>
      <c r="C207" s="40" t="s">
        <v>146</v>
      </c>
      <c r="D207" s="40" t="s">
        <v>103</v>
      </c>
      <c r="E207" s="40" t="s">
        <v>153</v>
      </c>
      <c r="F207" s="22" t="s">
        <v>47</v>
      </c>
      <c r="G207" s="29">
        <v>300000</v>
      </c>
      <c r="H207" s="29"/>
      <c r="I207" s="29">
        <f>G207+H207</f>
        <v>300000</v>
      </c>
    </row>
    <row r="208" spans="1:9" ht="18.75" customHeight="1">
      <c r="A208" s="6" t="s">
        <v>156</v>
      </c>
      <c r="B208" s="38" t="s">
        <v>10</v>
      </c>
      <c r="C208" s="13" t="s">
        <v>155</v>
      </c>
      <c r="D208" s="13" t="s">
        <v>0</v>
      </c>
      <c r="E208" s="13" t="s">
        <v>0</v>
      </c>
      <c r="F208" s="20" t="s">
        <v>0</v>
      </c>
      <c r="G208" s="27">
        <f>G209</f>
        <v>780585.28</v>
      </c>
      <c r="H208" s="27">
        <f t="shared" ref="H208:I210" si="66">H209</f>
        <v>0</v>
      </c>
      <c r="I208" s="27">
        <f t="shared" si="66"/>
        <v>780585.28</v>
      </c>
    </row>
    <row r="209" spans="1:9" ht="14.45" customHeight="1">
      <c r="A209" s="7" t="s">
        <v>16</v>
      </c>
      <c r="B209" s="38" t="s">
        <v>10</v>
      </c>
      <c r="C209" s="13" t="s">
        <v>155</v>
      </c>
      <c r="D209" s="13" t="s">
        <v>29</v>
      </c>
      <c r="E209" s="13" t="s">
        <v>0</v>
      </c>
      <c r="F209" s="20" t="s">
        <v>0</v>
      </c>
      <c r="G209" s="27">
        <f>G210</f>
        <v>780585.28</v>
      </c>
      <c r="H209" s="27">
        <f t="shared" si="66"/>
        <v>0</v>
      </c>
      <c r="I209" s="27">
        <f t="shared" si="66"/>
        <v>780585.28</v>
      </c>
    </row>
    <row r="210" spans="1:9" ht="14.45" customHeight="1">
      <c r="A210" s="7" t="s">
        <v>157</v>
      </c>
      <c r="B210" s="13" t="s">
        <v>10</v>
      </c>
      <c r="C210" s="13" t="s">
        <v>155</v>
      </c>
      <c r="D210" s="13" t="s">
        <v>29</v>
      </c>
      <c r="E210" s="13" t="s">
        <v>17</v>
      </c>
      <c r="F210" s="20" t="s">
        <v>0</v>
      </c>
      <c r="G210" s="27">
        <f>G211</f>
        <v>780585.28</v>
      </c>
      <c r="H210" s="27">
        <f t="shared" si="66"/>
        <v>0</v>
      </c>
      <c r="I210" s="27">
        <f t="shared" si="66"/>
        <v>780585.28</v>
      </c>
    </row>
    <row r="211" spans="1:9" ht="14.45" customHeight="1">
      <c r="A211" s="8" t="s">
        <v>159</v>
      </c>
      <c r="B211" s="13" t="s">
        <v>10</v>
      </c>
      <c r="C211" s="13" t="s">
        <v>155</v>
      </c>
      <c r="D211" s="13" t="s">
        <v>29</v>
      </c>
      <c r="E211" s="13" t="s">
        <v>158</v>
      </c>
      <c r="F211" s="20" t="s">
        <v>0</v>
      </c>
      <c r="G211" s="27">
        <f>G212+G215</f>
        <v>780585.28</v>
      </c>
      <c r="H211" s="27">
        <f t="shared" ref="H211:I211" si="67">H212+H215</f>
        <v>0</v>
      </c>
      <c r="I211" s="27">
        <f t="shared" si="67"/>
        <v>780585.28</v>
      </c>
    </row>
    <row r="212" spans="1:9" ht="18.75" customHeight="1">
      <c r="A212" s="9" t="s">
        <v>157</v>
      </c>
      <c r="B212" s="39" t="s">
        <v>10</v>
      </c>
      <c r="C212" s="39" t="s">
        <v>155</v>
      </c>
      <c r="D212" s="39" t="s">
        <v>29</v>
      </c>
      <c r="E212" s="39" t="s">
        <v>160</v>
      </c>
      <c r="F212" s="21" t="s">
        <v>0</v>
      </c>
      <c r="G212" s="28">
        <f>G213</f>
        <v>580585.28</v>
      </c>
      <c r="H212" s="28">
        <f t="shared" ref="H212:I212" si="68">H213</f>
        <v>0</v>
      </c>
      <c r="I212" s="28">
        <f t="shared" si="68"/>
        <v>580585.28</v>
      </c>
    </row>
    <row r="213" spans="1:9" ht="14.45" customHeight="1">
      <c r="A213" s="12" t="s">
        <v>162</v>
      </c>
      <c r="B213" s="40" t="s">
        <v>10</v>
      </c>
      <c r="C213" s="40" t="s">
        <v>155</v>
      </c>
      <c r="D213" s="40" t="s">
        <v>29</v>
      </c>
      <c r="E213" s="40" t="s">
        <v>160</v>
      </c>
      <c r="F213" s="22" t="s">
        <v>161</v>
      </c>
      <c r="G213" s="29">
        <f>G214</f>
        <v>580585.28</v>
      </c>
      <c r="H213" s="29">
        <f t="shared" ref="H213:I213" si="69">H214</f>
        <v>0</v>
      </c>
      <c r="I213" s="29">
        <f t="shared" si="69"/>
        <v>580585.28</v>
      </c>
    </row>
    <row r="214" spans="1:9" ht="14.45" customHeight="1">
      <c r="A214" s="8" t="s">
        <v>183</v>
      </c>
      <c r="B214" s="40" t="s">
        <v>10</v>
      </c>
      <c r="C214" s="40" t="s">
        <v>155</v>
      </c>
      <c r="D214" s="40" t="s">
        <v>29</v>
      </c>
      <c r="E214" s="40" t="s">
        <v>160</v>
      </c>
      <c r="F214" s="22" t="s">
        <v>163</v>
      </c>
      <c r="G214" s="29">
        <v>580585.28</v>
      </c>
      <c r="H214" s="29"/>
      <c r="I214" s="29">
        <f>G214+H214</f>
        <v>580585.28</v>
      </c>
    </row>
    <row r="215" spans="1:9" ht="13.5">
      <c r="A215" s="9" t="s">
        <v>157</v>
      </c>
      <c r="B215" s="39" t="s">
        <v>10</v>
      </c>
      <c r="C215" s="39" t="s">
        <v>155</v>
      </c>
      <c r="D215" s="39" t="s">
        <v>29</v>
      </c>
      <c r="E215" s="14" t="s">
        <v>184</v>
      </c>
      <c r="F215" s="21" t="s">
        <v>0</v>
      </c>
      <c r="G215" s="28">
        <f>G216</f>
        <v>200000</v>
      </c>
      <c r="H215" s="28">
        <f t="shared" ref="H215:I216" si="70">H216</f>
        <v>0</v>
      </c>
      <c r="I215" s="28">
        <f t="shared" si="70"/>
        <v>200000</v>
      </c>
    </row>
    <row r="216" spans="1:9">
      <c r="A216" s="5" t="s">
        <v>162</v>
      </c>
      <c r="B216" s="40" t="s">
        <v>10</v>
      </c>
      <c r="C216" s="40" t="s">
        <v>155</v>
      </c>
      <c r="D216" s="40" t="s">
        <v>29</v>
      </c>
      <c r="E216" s="16" t="s">
        <v>184</v>
      </c>
      <c r="F216" s="22" t="s">
        <v>161</v>
      </c>
      <c r="G216" s="29">
        <f>G217</f>
        <v>200000</v>
      </c>
      <c r="H216" s="29">
        <f t="shared" si="70"/>
        <v>0</v>
      </c>
      <c r="I216" s="29">
        <f t="shared" si="70"/>
        <v>200000</v>
      </c>
    </row>
    <row r="217" spans="1:9">
      <c r="A217" s="5" t="s">
        <v>162</v>
      </c>
      <c r="B217" s="40" t="s">
        <v>10</v>
      </c>
      <c r="C217" s="40" t="s">
        <v>155</v>
      </c>
      <c r="D217" s="40" t="s">
        <v>29</v>
      </c>
      <c r="E217" s="16" t="s">
        <v>184</v>
      </c>
      <c r="F217" s="22" t="s">
        <v>163</v>
      </c>
      <c r="G217" s="29">
        <v>200000</v>
      </c>
      <c r="H217" s="29"/>
      <c r="I217" s="29">
        <f>G217+H217</f>
        <v>200000</v>
      </c>
    </row>
  </sheetData>
  <mergeCells count="2">
    <mergeCell ref="A2:I2"/>
    <mergeCell ref="A3:I3"/>
  </mergeCells>
  <pageMargins left="0.39370078740157483" right="0.39370078740157483" top="0.39370078740157483" bottom="0.39370078740157483" header="0.31496062992125984" footer="0.31496062992125984"/>
  <pageSetup paperSize="9" scale="65" orientation="portrait" r:id="rId1"/>
  <headerFooter>
    <oddFooter>&amp;C&amp;P из &amp;N</oddFooter>
  </headerFooter>
  <rowBreaks count="4" manualBreakCount="4">
    <brk id="35" max="8" man="1"/>
    <brk id="80" max="8" man="1"/>
    <brk id="134" max="8" man="1"/>
    <brk id="17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2016-12-26T05:15:57Z</dcterms:modified>
</cp:coreProperties>
</file>